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WORK\2025\KOLUMBARIUM_2025\FINAL\rozpocty\"/>
    </mc:Choice>
  </mc:AlternateContent>
  <xr:revisionPtr revIDLastSave="0" documentId="13_ncr:1_{280E003B-868D-4CF1-9BB7-90E1E2B86E4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2506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20250611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20250611 Pol'!$A$1:$Y$340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8" i="12"/>
  <c r="G9" i="12"/>
  <c r="I9" i="12"/>
  <c r="K9" i="12"/>
  <c r="K8" i="12" s="1"/>
  <c r="O9" i="12"/>
  <c r="O8" i="12" s="1"/>
  <c r="Q9" i="12"/>
  <c r="Q8" i="12" s="1"/>
  <c r="V9" i="12"/>
  <c r="V8" i="12" s="1"/>
  <c r="G16" i="12"/>
  <c r="I16" i="12"/>
  <c r="K16" i="12"/>
  <c r="O16" i="12"/>
  <c r="Q16" i="12"/>
  <c r="V16" i="12"/>
  <c r="G22" i="12"/>
  <c r="M22" i="12" s="1"/>
  <c r="I22" i="12"/>
  <c r="K22" i="12"/>
  <c r="O22" i="12"/>
  <c r="Q22" i="12"/>
  <c r="V22" i="12"/>
  <c r="V15" i="12" s="1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2" i="12"/>
  <c r="M32" i="12" s="1"/>
  <c r="I32" i="12"/>
  <c r="K32" i="12"/>
  <c r="O32" i="12"/>
  <c r="Q32" i="12"/>
  <c r="V32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O41" i="12" s="1"/>
  <c r="Q42" i="12"/>
  <c r="Q41" i="12" s="1"/>
  <c r="V42" i="12"/>
  <c r="V41" i="12" s="1"/>
  <c r="G45" i="12"/>
  <c r="G41" i="12" s="1"/>
  <c r="I54" i="1" s="1"/>
  <c r="I45" i="12"/>
  <c r="K45" i="12"/>
  <c r="K41" i="12" s="1"/>
  <c r="O45" i="12"/>
  <c r="Q45" i="12"/>
  <c r="V45" i="12"/>
  <c r="G51" i="12"/>
  <c r="M51" i="12" s="1"/>
  <c r="I51" i="12"/>
  <c r="K51" i="12"/>
  <c r="K50" i="12" s="1"/>
  <c r="O51" i="12"/>
  <c r="Q51" i="12"/>
  <c r="V51" i="12"/>
  <c r="G54" i="12"/>
  <c r="G50" i="12" s="1"/>
  <c r="I55" i="1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9" i="12"/>
  <c r="I59" i="12"/>
  <c r="I58" i="12" s="1"/>
  <c r="K59" i="12"/>
  <c r="K58" i="12" s="1"/>
  <c r="O59" i="12"/>
  <c r="O58" i="12" s="1"/>
  <c r="Q59" i="12"/>
  <c r="Q58" i="12" s="1"/>
  <c r="V59" i="12"/>
  <c r="G64" i="12"/>
  <c r="M64" i="12" s="1"/>
  <c r="I64" i="12"/>
  <c r="K64" i="12"/>
  <c r="O64" i="12"/>
  <c r="Q64" i="12"/>
  <c r="V64" i="12"/>
  <c r="G69" i="12"/>
  <c r="M69" i="12" s="1"/>
  <c r="I69" i="12"/>
  <c r="K69" i="12"/>
  <c r="O69" i="12"/>
  <c r="Q69" i="12"/>
  <c r="V69" i="12"/>
  <c r="V58" i="12" s="1"/>
  <c r="G75" i="12"/>
  <c r="M75" i="12" s="1"/>
  <c r="I75" i="12"/>
  <c r="K75" i="12"/>
  <c r="O75" i="12"/>
  <c r="Q75" i="12"/>
  <c r="V75" i="12"/>
  <c r="G81" i="12"/>
  <c r="M81" i="12" s="1"/>
  <c r="I81" i="12"/>
  <c r="I80" i="12" s="1"/>
  <c r="K81" i="12"/>
  <c r="O81" i="12"/>
  <c r="Q81" i="12"/>
  <c r="V81" i="12"/>
  <c r="G87" i="12"/>
  <c r="M87" i="12" s="1"/>
  <c r="I87" i="12"/>
  <c r="K87" i="12"/>
  <c r="O87" i="12"/>
  <c r="Q87" i="12"/>
  <c r="V87" i="12"/>
  <c r="V80" i="12" s="1"/>
  <c r="G93" i="12"/>
  <c r="M93" i="12" s="1"/>
  <c r="I93" i="12"/>
  <c r="K93" i="12"/>
  <c r="O93" i="12"/>
  <c r="Q93" i="12"/>
  <c r="V93" i="12"/>
  <c r="G95" i="12"/>
  <c r="I58" i="1" s="1"/>
  <c r="G96" i="12"/>
  <c r="M96" i="12" s="1"/>
  <c r="I96" i="12"/>
  <c r="K96" i="12"/>
  <c r="K95" i="12" s="1"/>
  <c r="O96" i="12"/>
  <c r="Q96" i="12"/>
  <c r="V96" i="12"/>
  <c r="G97" i="12"/>
  <c r="M97" i="12" s="1"/>
  <c r="I97" i="12"/>
  <c r="K97" i="12"/>
  <c r="O97" i="12"/>
  <c r="Q97" i="12"/>
  <c r="V97" i="12"/>
  <c r="G100" i="12"/>
  <c r="M100" i="12" s="1"/>
  <c r="I100" i="12"/>
  <c r="I95" i="12" s="1"/>
  <c r="K100" i="12"/>
  <c r="O100" i="12"/>
  <c r="Q100" i="12"/>
  <c r="V100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9" i="12"/>
  <c r="M109" i="12" s="1"/>
  <c r="I109" i="12"/>
  <c r="I108" i="12" s="1"/>
  <c r="K109" i="12"/>
  <c r="O109" i="12"/>
  <c r="Q109" i="12"/>
  <c r="V109" i="12"/>
  <c r="G113" i="12"/>
  <c r="M113" i="12" s="1"/>
  <c r="I113" i="12"/>
  <c r="K113" i="12"/>
  <c r="O113" i="12"/>
  <c r="Q113" i="12"/>
  <c r="V113" i="12"/>
  <c r="V108" i="12" s="1"/>
  <c r="G116" i="12"/>
  <c r="M116" i="12" s="1"/>
  <c r="I116" i="12"/>
  <c r="K116" i="12"/>
  <c r="O116" i="12"/>
  <c r="Q116" i="12"/>
  <c r="V116" i="12"/>
  <c r="G119" i="12"/>
  <c r="M119" i="12" s="1"/>
  <c r="I119" i="12"/>
  <c r="K119" i="12"/>
  <c r="O119" i="12"/>
  <c r="Q119" i="12"/>
  <c r="V119" i="12"/>
  <c r="Q120" i="12"/>
  <c r="G121" i="12"/>
  <c r="I121" i="12"/>
  <c r="K121" i="12"/>
  <c r="O121" i="12"/>
  <c r="Q121" i="12"/>
  <c r="V121" i="12"/>
  <c r="G126" i="12"/>
  <c r="M126" i="12" s="1"/>
  <c r="I126" i="12"/>
  <c r="I120" i="12" s="1"/>
  <c r="K126" i="12"/>
  <c r="K120" i="12" s="1"/>
  <c r="O126" i="12"/>
  <c r="Q126" i="12"/>
  <c r="V126" i="12"/>
  <c r="G130" i="12"/>
  <c r="M130" i="12" s="1"/>
  <c r="I130" i="12"/>
  <c r="K130" i="12"/>
  <c r="O130" i="12"/>
  <c r="O120" i="12" s="1"/>
  <c r="Q130" i="12"/>
  <c r="V130" i="12"/>
  <c r="G137" i="12"/>
  <c r="M137" i="12" s="1"/>
  <c r="I137" i="12"/>
  <c r="K137" i="12"/>
  <c r="O137" i="12"/>
  <c r="Q137" i="12"/>
  <c r="V137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I172" i="12"/>
  <c r="K172" i="12"/>
  <c r="G173" i="12"/>
  <c r="G172" i="12" s="1"/>
  <c r="I62" i="1" s="1"/>
  <c r="I173" i="12"/>
  <c r="K173" i="12"/>
  <c r="O173" i="12"/>
  <c r="O172" i="12" s="1"/>
  <c r="Q173" i="12"/>
  <c r="Q172" i="12" s="1"/>
  <c r="V173" i="12"/>
  <c r="V172" i="12" s="1"/>
  <c r="G176" i="12"/>
  <c r="M176" i="12" s="1"/>
  <c r="I176" i="12"/>
  <c r="K176" i="12"/>
  <c r="O176" i="12"/>
  <c r="Q176" i="12"/>
  <c r="V176" i="12"/>
  <c r="G178" i="12"/>
  <c r="I63" i="1" s="1"/>
  <c r="G179" i="12"/>
  <c r="M179" i="12" s="1"/>
  <c r="I179" i="12"/>
  <c r="K179" i="12"/>
  <c r="K178" i="12" s="1"/>
  <c r="O179" i="12"/>
  <c r="O178" i="12" s="1"/>
  <c r="Q179" i="12"/>
  <c r="V179" i="12"/>
  <c r="G180" i="12"/>
  <c r="M180" i="12" s="1"/>
  <c r="I180" i="12"/>
  <c r="K180" i="12"/>
  <c r="O180" i="12"/>
  <c r="Q180" i="12"/>
  <c r="V180" i="12"/>
  <c r="G182" i="12"/>
  <c r="M182" i="12" s="1"/>
  <c r="I182" i="12"/>
  <c r="I178" i="12" s="1"/>
  <c r="K182" i="12"/>
  <c r="O182" i="12"/>
  <c r="Q182" i="12"/>
  <c r="V182" i="12"/>
  <c r="G188" i="12"/>
  <c r="M188" i="12" s="1"/>
  <c r="I188" i="12"/>
  <c r="K188" i="12"/>
  <c r="O188" i="12"/>
  <c r="Q188" i="12"/>
  <c r="V188" i="12"/>
  <c r="G189" i="12"/>
  <c r="M189" i="12" s="1"/>
  <c r="I189" i="12"/>
  <c r="K189" i="12"/>
  <c r="O189" i="12"/>
  <c r="Q189" i="12"/>
  <c r="Q178" i="12" s="1"/>
  <c r="V189" i="12"/>
  <c r="G191" i="12"/>
  <c r="M191" i="12" s="1"/>
  <c r="I191" i="12"/>
  <c r="K191" i="12"/>
  <c r="O191" i="12"/>
  <c r="Q191" i="12"/>
  <c r="V191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K193" i="12" s="1"/>
  <c r="O195" i="12"/>
  <c r="Q195" i="12"/>
  <c r="V195" i="12"/>
  <c r="G199" i="12"/>
  <c r="M199" i="12" s="1"/>
  <c r="I199" i="12"/>
  <c r="K199" i="12"/>
  <c r="O199" i="12"/>
  <c r="Q199" i="12"/>
  <c r="V199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11" i="12"/>
  <c r="M211" i="12" s="1"/>
  <c r="I211" i="12"/>
  <c r="K211" i="12"/>
  <c r="O211" i="12"/>
  <c r="Q211" i="12"/>
  <c r="V211" i="12"/>
  <c r="G217" i="12"/>
  <c r="M217" i="12" s="1"/>
  <c r="I217" i="12"/>
  <c r="K217" i="12"/>
  <c r="O217" i="12"/>
  <c r="Q217" i="12"/>
  <c r="V217" i="12"/>
  <c r="G222" i="12"/>
  <c r="M222" i="12" s="1"/>
  <c r="I222" i="12"/>
  <c r="K222" i="12"/>
  <c r="O222" i="12"/>
  <c r="Q222" i="12"/>
  <c r="V222" i="12"/>
  <c r="G226" i="12"/>
  <c r="M226" i="12" s="1"/>
  <c r="I226" i="12"/>
  <c r="K226" i="12"/>
  <c r="O226" i="12"/>
  <c r="Q226" i="12"/>
  <c r="V226" i="12"/>
  <c r="V221" i="12" s="1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K235" i="12"/>
  <c r="O235" i="12"/>
  <c r="Q235" i="12"/>
  <c r="G236" i="12"/>
  <c r="M236" i="12" s="1"/>
  <c r="M235" i="12" s="1"/>
  <c r="I236" i="12"/>
  <c r="I235" i="12" s="1"/>
  <c r="K236" i="12"/>
  <c r="O236" i="12"/>
  <c r="Q236" i="12"/>
  <c r="V236" i="12"/>
  <c r="V235" i="12" s="1"/>
  <c r="I240" i="12"/>
  <c r="K240" i="12"/>
  <c r="O240" i="12"/>
  <c r="G241" i="12"/>
  <c r="M241" i="12" s="1"/>
  <c r="I241" i="12"/>
  <c r="K241" i="12"/>
  <c r="O241" i="12"/>
  <c r="Q241" i="12"/>
  <c r="V241" i="12"/>
  <c r="G242" i="12"/>
  <c r="M242" i="12" s="1"/>
  <c r="I242" i="12"/>
  <c r="K242" i="12"/>
  <c r="O242" i="12"/>
  <c r="Q242" i="12"/>
  <c r="Q240" i="12" s="1"/>
  <c r="V242" i="12"/>
  <c r="I244" i="12"/>
  <c r="K244" i="12"/>
  <c r="G245" i="12"/>
  <c r="M245" i="12" s="1"/>
  <c r="M244" i="12" s="1"/>
  <c r="I245" i="12"/>
  <c r="K245" i="12"/>
  <c r="O245" i="12"/>
  <c r="O244" i="12" s="1"/>
  <c r="Q245" i="12"/>
  <c r="Q244" i="12" s="1"/>
  <c r="V245" i="12"/>
  <c r="V244" i="12" s="1"/>
  <c r="G250" i="12"/>
  <c r="I250" i="12"/>
  <c r="K250" i="12"/>
  <c r="O250" i="12"/>
  <c r="O249" i="12" s="1"/>
  <c r="Q250" i="12"/>
  <c r="Q249" i="12" s="1"/>
  <c r="V250" i="12"/>
  <c r="G252" i="12"/>
  <c r="M252" i="12" s="1"/>
  <c r="I252" i="12"/>
  <c r="K252" i="12"/>
  <c r="O252" i="12"/>
  <c r="Q252" i="12"/>
  <c r="V252" i="12"/>
  <c r="V249" i="12" s="1"/>
  <c r="G256" i="12"/>
  <c r="M256" i="12" s="1"/>
  <c r="I256" i="12"/>
  <c r="K256" i="12"/>
  <c r="O256" i="12"/>
  <c r="Q256" i="12"/>
  <c r="V256" i="12"/>
  <c r="G260" i="12"/>
  <c r="M260" i="12" s="1"/>
  <c r="I260" i="12"/>
  <c r="K260" i="12"/>
  <c r="O260" i="12"/>
  <c r="Q260" i="12"/>
  <c r="V260" i="12"/>
  <c r="G264" i="12"/>
  <c r="M264" i="12" s="1"/>
  <c r="I264" i="12"/>
  <c r="K264" i="12"/>
  <c r="O264" i="12"/>
  <c r="Q264" i="12"/>
  <c r="V264" i="12"/>
  <c r="K265" i="12"/>
  <c r="O265" i="12"/>
  <c r="V265" i="12"/>
  <c r="G266" i="12"/>
  <c r="G265" i="12" s="1"/>
  <c r="I70" i="1" s="1"/>
  <c r="I266" i="12"/>
  <c r="I265" i="12" s="1"/>
  <c r="K266" i="12"/>
  <c r="O266" i="12"/>
  <c r="Q266" i="12"/>
  <c r="Q265" i="12" s="1"/>
  <c r="V266" i="12"/>
  <c r="G275" i="12"/>
  <c r="M275" i="12" s="1"/>
  <c r="M274" i="12" s="1"/>
  <c r="I275" i="12"/>
  <c r="I274" i="12" s="1"/>
  <c r="K275" i="12"/>
  <c r="K274" i="12" s="1"/>
  <c r="O275" i="12"/>
  <c r="Q275" i="12"/>
  <c r="V275" i="12"/>
  <c r="G279" i="12"/>
  <c r="M279" i="12" s="1"/>
  <c r="I279" i="12"/>
  <c r="K279" i="12"/>
  <c r="O279" i="12"/>
  <c r="Q279" i="12"/>
  <c r="V279" i="12"/>
  <c r="G281" i="12"/>
  <c r="M281" i="12" s="1"/>
  <c r="I281" i="12"/>
  <c r="K281" i="12"/>
  <c r="O281" i="12"/>
  <c r="Q281" i="12"/>
  <c r="V281" i="12"/>
  <c r="O286" i="12"/>
  <c r="Q286" i="12"/>
  <c r="G287" i="12"/>
  <c r="M287" i="12" s="1"/>
  <c r="M286" i="12" s="1"/>
  <c r="I287" i="12"/>
  <c r="I286" i="12" s="1"/>
  <c r="K287" i="12"/>
  <c r="K286" i="12" s="1"/>
  <c r="O287" i="12"/>
  <c r="Q287" i="12"/>
  <c r="V287" i="12"/>
  <c r="V286" i="12" s="1"/>
  <c r="G289" i="12"/>
  <c r="M289" i="12" s="1"/>
  <c r="I289" i="12"/>
  <c r="K289" i="12"/>
  <c r="K288" i="12" s="1"/>
  <c r="O289" i="12"/>
  <c r="Q289" i="12"/>
  <c r="V289" i="12"/>
  <c r="G291" i="12"/>
  <c r="M291" i="12" s="1"/>
  <c r="I291" i="12"/>
  <c r="K291" i="12"/>
  <c r="O291" i="12"/>
  <c r="Q291" i="12"/>
  <c r="V291" i="12"/>
  <c r="V288" i="12" s="1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8" i="12"/>
  <c r="M298" i="12" s="1"/>
  <c r="I298" i="12"/>
  <c r="K298" i="12"/>
  <c r="O298" i="12"/>
  <c r="Q298" i="12"/>
  <c r="V298" i="12"/>
  <c r="G300" i="12"/>
  <c r="M300" i="12" s="1"/>
  <c r="I300" i="12"/>
  <c r="I299" i="12" s="1"/>
  <c r="K300" i="12"/>
  <c r="K299" i="12" s="1"/>
  <c r="O300" i="12"/>
  <c r="Q300" i="12"/>
  <c r="V300" i="12"/>
  <c r="G302" i="12"/>
  <c r="I302" i="12"/>
  <c r="K302" i="12"/>
  <c r="M302" i="12"/>
  <c r="O302" i="12"/>
  <c r="Q302" i="12"/>
  <c r="Q299" i="12" s="1"/>
  <c r="V302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V305" i="12" s="1"/>
  <c r="G308" i="12"/>
  <c r="I308" i="12"/>
  <c r="I305" i="12" s="1"/>
  <c r="K308" i="12"/>
  <c r="O308" i="12"/>
  <c r="Q308" i="12"/>
  <c r="V308" i="12"/>
  <c r="G312" i="12"/>
  <c r="M312" i="12" s="1"/>
  <c r="I312" i="12"/>
  <c r="K312" i="12"/>
  <c r="O312" i="12"/>
  <c r="Q312" i="12"/>
  <c r="V312" i="12"/>
  <c r="G314" i="12"/>
  <c r="G313" i="12" s="1"/>
  <c r="I76" i="1" s="1"/>
  <c r="I314" i="12"/>
  <c r="I313" i="12" s="1"/>
  <c r="K314" i="12"/>
  <c r="K313" i="12" s="1"/>
  <c r="O314" i="12"/>
  <c r="Q314" i="12"/>
  <c r="V314" i="12"/>
  <c r="G315" i="12"/>
  <c r="M315" i="12" s="1"/>
  <c r="I315" i="12"/>
  <c r="K315" i="12"/>
  <c r="O315" i="12"/>
  <c r="O313" i="12" s="1"/>
  <c r="Q315" i="12"/>
  <c r="Q313" i="12" s="1"/>
  <c r="V315" i="12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1" i="12"/>
  <c r="M321" i="12" s="1"/>
  <c r="I321" i="12"/>
  <c r="K321" i="12"/>
  <c r="O321" i="12"/>
  <c r="Q321" i="12"/>
  <c r="V321" i="12"/>
  <c r="G322" i="12"/>
  <c r="I322" i="12"/>
  <c r="K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AE330" i="12"/>
  <c r="F41" i="1" s="1"/>
  <c r="I20" i="1"/>
  <c r="I18" i="1"/>
  <c r="I15" i="12" l="1"/>
  <c r="AF330" i="12"/>
  <c r="F39" i="1"/>
  <c r="I249" i="12"/>
  <c r="G244" i="12"/>
  <c r="I68" i="1" s="1"/>
  <c r="G240" i="12"/>
  <c r="I67" i="1" s="1"/>
  <c r="O221" i="12"/>
  <c r="O145" i="12"/>
  <c r="V120" i="12"/>
  <c r="O108" i="12"/>
  <c r="V95" i="12"/>
  <c r="G15" i="12"/>
  <c r="I53" i="1" s="1"/>
  <c r="Q320" i="12"/>
  <c r="Q221" i="12"/>
  <c r="Q108" i="12"/>
  <c r="Q305" i="12"/>
  <c r="G249" i="12"/>
  <c r="I69" i="1" s="1"/>
  <c r="V240" i="12"/>
  <c r="V193" i="12"/>
  <c r="K145" i="12"/>
  <c r="Q95" i="12"/>
  <c r="G58" i="12"/>
  <c r="I56" i="1" s="1"/>
  <c r="I50" i="12"/>
  <c r="F40" i="1"/>
  <c r="V274" i="12"/>
  <c r="K221" i="12"/>
  <c r="Q193" i="12"/>
  <c r="I145" i="12"/>
  <c r="K108" i="12"/>
  <c r="O95" i="12"/>
  <c r="V320" i="12"/>
  <c r="O299" i="12"/>
  <c r="V178" i="12"/>
  <c r="V313" i="12"/>
  <c r="K320" i="12"/>
  <c r="Q274" i="12"/>
  <c r="G235" i="12"/>
  <c r="I66" i="1" s="1"/>
  <c r="I221" i="12"/>
  <c r="O193" i="12"/>
  <c r="G145" i="12"/>
  <c r="I61" i="1" s="1"/>
  <c r="V50" i="12"/>
  <c r="M193" i="12"/>
  <c r="G305" i="12"/>
  <c r="I75" i="1" s="1"/>
  <c r="O320" i="12"/>
  <c r="O305" i="12"/>
  <c r="I320" i="12"/>
  <c r="K305" i="12"/>
  <c r="G299" i="12"/>
  <c r="I74" i="1" s="1"/>
  <c r="Q288" i="12"/>
  <c r="O274" i="12"/>
  <c r="V145" i="12"/>
  <c r="G108" i="12"/>
  <c r="I59" i="1" s="1"/>
  <c r="Q80" i="12"/>
  <c r="Q50" i="12"/>
  <c r="Q15" i="12"/>
  <c r="I288" i="12"/>
  <c r="K249" i="12"/>
  <c r="I193" i="12"/>
  <c r="G320" i="12"/>
  <c r="I77" i="1" s="1"/>
  <c r="I19" i="1" s="1"/>
  <c r="V299" i="12"/>
  <c r="O288" i="12"/>
  <c r="G286" i="12"/>
  <c r="I72" i="1" s="1"/>
  <c r="Q145" i="12"/>
  <c r="G120" i="12"/>
  <c r="I60" i="1" s="1"/>
  <c r="O80" i="12"/>
  <c r="O50" i="12"/>
  <c r="O15" i="12"/>
  <c r="I52" i="1"/>
  <c r="K80" i="12"/>
  <c r="I41" i="12"/>
  <c r="K15" i="12"/>
  <c r="F42" i="1"/>
  <c r="M221" i="12"/>
  <c r="M178" i="12"/>
  <c r="M108" i="12"/>
  <c r="M50" i="12"/>
  <c r="M299" i="12"/>
  <c r="M288" i="12"/>
  <c r="M240" i="12"/>
  <c r="M80" i="12"/>
  <c r="M95" i="12"/>
  <c r="M41" i="12"/>
  <c r="M322" i="12"/>
  <c r="M320" i="12" s="1"/>
  <c r="M266" i="12"/>
  <c r="M265" i="12" s="1"/>
  <c r="G221" i="12"/>
  <c r="I65" i="1" s="1"/>
  <c r="M45" i="12"/>
  <c r="M148" i="12"/>
  <c r="M145" i="12" s="1"/>
  <c r="M250" i="12"/>
  <c r="M249" i="12" s="1"/>
  <c r="M54" i="12"/>
  <c r="G193" i="12"/>
  <c r="I64" i="1" s="1"/>
  <c r="M121" i="12"/>
  <c r="M120" i="12" s="1"/>
  <c r="M59" i="12"/>
  <c r="M58" i="12" s="1"/>
  <c r="G274" i="12"/>
  <c r="I71" i="1" s="1"/>
  <c r="G80" i="12"/>
  <c r="I57" i="1" s="1"/>
  <c r="M16" i="12"/>
  <c r="M15" i="12" s="1"/>
  <c r="M308" i="12"/>
  <c r="M305" i="12" s="1"/>
  <c r="M9" i="12"/>
  <c r="M8" i="12" s="1"/>
  <c r="G288" i="12"/>
  <c r="I73" i="1" s="1"/>
  <c r="I17" i="1" s="1"/>
  <c r="M314" i="12"/>
  <c r="M313" i="12" s="1"/>
  <c r="M173" i="12"/>
  <c r="M172" i="12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8" i="1"/>
  <c r="J65" i="1" s="1"/>
  <c r="G41" i="1"/>
  <c r="H41" i="1" s="1"/>
  <c r="I41" i="1" s="1"/>
  <c r="G40" i="1"/>
  <c r="H40" i="1" s="1"/>
  <c r="I40" i="1" s="1"/>
  <c r="G39" i="1"/>
  <c r="G330" i="12"/>
  <c r="J58" i="1"/>
  <c r="J64" i="1"/>
  <c r="J63" i="1"/>
  <c r="J57" i="1"/>
  <c r="J60" i="1"/>
  <c r="J62" i="1"/>
  <c r="J77" i="1"/>
  <c r="J59" i="1"/>
  <c r="J61" i="1"/>
  <c r="J56" i="1"/>
  <c r="J76" i="1"/>
  <c r="J55" i="1"/>
  <c r="J75" i="1"/>
  <c r="J54" i="1"/>
  <c r="J74" i="1"/>
  <c r="J53" i="1"/>
  <c r="J73" i="1"/>
  <c r="J52" i="1"/>
  <c r="J72" i="1"/>
  <c r="J71" i="1"/>
  <c r="J70" i="1"/>
  <c r="J69" i="1"/>
  <c r="J68" i="1"/>
  <c r="J67" i="1"/>
  <c r="J66" i="1"/>
  <c r="G23" i="1"/>
  <c r="G42" i="1" l="1"/>
  <c r="H39" i="1"/>
  <c r="J78" i="1"/>
  <c r="A23" i="1"/>
  <c r="H42" i="1" l="1"/>
  <c r="I39" i="1"/>
  <c r="I42" i="1" s="1"/>
  <c r="G25" i="1"/>
  <c r="A25" i="1" s="1"/>
  <c r="G28" i="1"/>
  <c r="A24" i="1"/>
  <c r="G24" i="1"/>
  <c r="A26" i="1" l="1"/>
  <c r="G26" i="1"/>
  <c r="A27" i="1" s="1"/>
  <c r="J39" i="1"/>
  <c r="J42" i="1" s="1"/>
  <c r="J41" i="1"/>
  <c r="J40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B13E9435-05A3-45EB-BA9F-6090F6EE461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3A1EC07F-9DEB-4A3C-B224-41D1F174CBDD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02C3106-50DB-4922-A500-CB7EB6233473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<sst xmlns="http://schemas.openxmlformats.org/spreadsheetml/2006/main" count="1550" uniqueCount="523">
  <si>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</si>
  <si>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</si>
  <si>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</si>
  <si>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</si>
  <si>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</si>
  <si>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</si>
  <si>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</si>
  <si>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</si>
  <si>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</si>
  <si>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</si>
  <si>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</si>
  <si>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</si>
  <si>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</si>
  <si>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</si>
  <si>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</si>
  <si>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</si>
  <si>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</si>
  <si>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</si>
  <si>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</si>
  <si>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</si>
  <si>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</si>
  <si>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</si>
  <si>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</si>
  <si>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</si>
  <si>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</si>
  <si>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</si>
  <si>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</si>
  <si>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</si>
  <si>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</si>
  <si>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</si>
  <si>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</si>
  <si>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</si>
  <si>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</si>
  <si>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</si>
  <si>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</si>
  <si>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</si>
  <si>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</si>
  <si>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</si>
  <si>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</si>
  <si>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</si>
  <si>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</si>
  <si>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</si>
  <si>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</si>
  <si>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20250611</t>
  </si>
  <si>
    <t>KOLUMBÁRIUM</t>
  </si>
  <si>
    <t>01</t>
  </si>
  <si>
    <t>Objekt</t>
  </si>
  <si>
    <t>Objekt:</t>
  </si>
  <si>
    <t>Rozpočet:</t>
  </si>
  <si>
    <t>Stavba</t>
  </si>
  <si>
    <t>Celkem za stavbu</t>
  </si>
  <si>
    <t>CZK</t>
  </si>
  <si>
    <t>#POPS</t>
  </si>
  <si>
    <t>Popis stavby: 01 - Stavba</t>
  </si>
  <si>
    <t>#POPO</t>
  </si>
  <si>
    <t>Popis objektu: 01 - Objekt</t>
  </si>
  <si>
    <t>#POPR</t>
  </si>
  <si>
    <t>Popis rozpočtu: 20250611 - KOLUMBÁRIUM</t>
  </si>
  <si>
    <t>Rekapitulace dílů</t>
  </si>
  <si>
    <t>Typ dílu</t>
  </si>
  <si>
    <t>1</t>
  </si>
  <si>
    <t>Zemní práce</t>
  </si>
  <si>
    <t>11</t>
  </si>
  <si>
    <t>Přípravné a přidružené práce</t>
  </si>
  <si>
    <t>12</t>
  </si>
  <si>
    <t>Odkopávky a prokopávky</t>
  </si>
  <si>
    <t>13</t>
  </si>
  <si>
    <t>Hloubené vykopávky</t>
  </si>
  <si>
    <t>16</t>
  </si>
  <si>
    <t>Přemístění výkopku</t>
  </si>
  <si>
    <t>17</t>
  </si>
  <si>
    <t>Konstrukce ze zemin</t>
  </si>
  <si>
    <t>18</t>
  </si>
  <si>
    <t>Povrchové úpravy terénu</t>
  </si>
  <si>
    <t>27</t>
  </si>
  <si>
    <t>Základy</t>
  </si>
  <si>
    <t>3</t>
  </si>
  <si>
    <t>Svislé a kompletní konstrukce</t>
  </si>
  <si>
    <t>4</t>
  </si>
  <si>
    <t>Vodorovné konstrukce</t>
  </si>
  <si>
    <t>45</t>
  </si>
  <si>
    <t>Podkladní a vedlejší konstrukce</t>
  </si>
  <si>
    <t>5</t>
  </si>
  <si>
    <t>Komunikace</t>
  </si>
  <si>
    <t>62</t>
  </si>
  <si>
    <t>Úpravy povrchů vnější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</si>
  <si>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</si>
  <si>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</si>
  <si>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</si>
  <si>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</si>
  <si>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</si>
  <si>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</si>
  <si>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</si>
  <si>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</si>
  <si>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</si>
  <si>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</si>
  <si>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</si>
  <si>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</si>
  <si>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</si>
  <si>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</si>
  <si>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</si>
  <si>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</si>
  <si>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</si>
  <si>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</si>
  <si>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765</t>
  </si>
  <si>
    <t>Krytiny tvrdé</t>
  </si>
  <si>
    <t>781</t>
  </si>
  <si>
    <t>Obklady keramické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</si>
  <si>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</si>
  <si>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</si>
  <si>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</si>
  <si>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</si>
  <si>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</si>
  <si>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</si>
  <si>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</si>
  <si>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</si>
  <si>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</si>
  <si>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</si>
  <si>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</si>
  <si>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</si>
  <si>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</si>
  <si>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</si>
  <si>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</si>
  <si>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</si>
  <si>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</si>
  <si>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</si>
  <si>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</si>
  <si>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</si>
  <si>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</si>
  <si>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</si>
  <si>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</si>
  <si>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</si>
  <si>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</si>
  <si>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</si>
  <si>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</si>
  <si>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</si>
  <si>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</si>
  <si>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</si>
  <si>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</si>
  <si>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</si>
  <si>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</si>
  <si>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199000002R00</t>
  </si>
  <si>
    <t>Poplatek za skládku horniny 1- 4, č. dle katal. odpadů 17 05 04</t>
  </si>
  <si>
    <t>m3</t>
  </si>
  <si>
    <t>RTS 25/ I</t>
  </si>
  <si>
    <t>Práce</t>
  </si>
  <si>
    <t>Běžná</t>
  </si>
  <si>
    <t>POL1_1</t>
  </si>
  <si>
    <t>137,00</t>
  </si>
  <si>
    <t>VV</t>
  </si>
  <si>
    <t>30,24</t>
  </si>
  <si>
    <t>3,90</t>
  </si>
  <si>
    <t>2,5</t>
  </si>
  <si>
    <t>10,465</t>
  </si>
  <si>
    <t>113106121R00</t>
  </si>
  <si>
    <t>Rozebrání dlažeb z betonových dlaždic na sucho</t>
  </si>
  <si>
    <t>m2</t>
  </si>
  <si>
    <t>100</t>
  </si>
  <si>
    <t xml:space="preserve">pozn. : </t>
  </si>
  <si>
    <t xml:space="preserve">množství odhad , skutečný rozsah bude : </t>
  </si>
  <si>
    <t xml:space="preserve">upřesněn při předání staveniště, fakturace : </t>
  </si>
  <si>
    <t xml:space="preserve">bude dle skutečného množství m.j. : </t>
  </si>
  <si>
    <t>113107112R00</t>
  </si>
  <si>
    <t>Odstranění podkladu pl. 200 m2,kam.těžené tl.20 cm</t>
  </si>
  <si>
    <t>RTS 15/ I</t>
  </si>
  <si>
    <t>113204111R00</t>
  </si>
  <si>
    <t>Vytrhání obrubníků zahradních</t>
  </si>
  <si>
    <t>m</t>
  </si>
  <si>
    <t>115201411R00</t>
  </si>
  <si>
    <t>Demontáž sběrného potrubí DN 150</t>
  </si>
  <si>
    <t>30,5</t>
  </si>
  <si>
    <t xml:space="preserve">vodovod............. : </t>
  </si>
  <si>
    <t>11-01</t>
  </si>
  <si>
    <t>Ochrana  " vsypové loučky " před  vstupem v průběh u stavebních prací</t>
  </si>
  <si>
    <t>soubor</t>
  </si>
  <si>
    <t>Vlastní</t>
  </si>
  <si>
    <t>Indiv</t>
  </si>
  <si>
    <t xml:space="preserve">dle požadavku správce hřbitova : </t>
  </si>
  <si>
    <t>11-02</t>
  </si>
  <si>
    <t>Přemístění urnových hrobů viz.staveniště a pd</t>
  </si>
  <si>
    <t>2</t>
  </si>
  <si>
    <t xml:space="preserve">hrob o rozměru 1 x 1,2 m : </t>
  </si>
  <si>
    <t>0</t>
  </si>
  <si>
    <t xml:space="preserve">bednicí dílce tl.20 cm + uložení do pokladního. : </t>
  </si>
  <si>
    <t xml:space="preserve">betonu , vč. náhrob, původ., desek : </t>
  </si>
  <si>
    <t>900      RT3</t>
  </si>
  <si>
    <t>HZS Práce v tarifní třídě 6 (např. tesař)</t>
  </si>
  <si>
    <t>h</t>
  </si>
  <si>
    <t>Prav.M</t>
  </si>
  <si>
    <t>HZS</t>
  </si>
  <si>
    <t>POL10_</t>
  </si>
  <si>
    <t>8,5*2</t>
  </si>
  <si>
    <t>122202202R00</t>
  </si>
  <si>
    <t>Odkopávky pro silnice v hor. 3 do 1000 m3</t>
  </si>
  <si>
    <t>dlažba : (0,15+0,15+0,04+0,06)*344</t>
  </si>
  <si>
    <t>obrubník : 0,30*0,40*252,00</t>
  </si>
  <si>
    <t>122202209R00</t>
  </si>
  <si>
    <t>Příplatek za lepivost - odkop. pro silnice v hor.3</t>
  </si>
  <si>
    <t>137,00/100 *10</t>
  </si>
  <si>
    <t>30,24/100*10</t>
  </si>
  <si>
    <t xml:space="preserve">odhad lepivosti 10 % : </t>
  </si>
  <si>
    <t>131201110R00</t>
  </si>
  <si>
    <t>Hloubení nezapaž. jam hor.3 do 50 m3, STROJNĚ</t>
  </si>
  <si>
    <t xml:space="preserve">vsak : </t>
  </si>
  <si>
    <t>132201110R00</t>
  </si>
  <si>
    <t>Hloubení rýh š.do 60 cm v hor.3 do 50 m3, STROJNĚ</t>
  </si>
  <si>
    <t>0,60*0,80             *31,05</t>
  </si>
  <si>
    <t>139601102R00</t>
  </si>
  <si>
    <t>Ruční výkop jam, rýh a šachet v hornině tř. 3</t>
  </si>
  <si>
    <t>0,50*0,65*(2,80+1,80)        *7</t>
  </si>
  <si>
    <t>162201102R00</t>
  </si>
  <si>
    <t>Vodorovné přemístění výkopku z hor.1-4 do 50 m</t>
  </si>
  <si>
    <t>2,50</t>
  </si>
  <si>
    <t>162701105R00</t>
  </si>
  <si>
    <t>Vodorovné přemístění výkopku z hor.1-4 do 10000 m</t>
  </si>
  <si>
    <t>162701109R00</t>
  </si>
  <si>
    <t>Příplatek k vod. přemístění hor.1-4 za další 1 km</t>
  </si>
  <si>
    <t>0,13*30,00</t>
  </si>
  <si>
    <t>167101102R00</t>
  </si>
  <si>
    <t>Nakládání výkopku z hor. 1 ÷ 4 v množství nad 100 m3</t>
  </si>
  <si>
    <t>171101131R00</t>
  </si>
  <si>
    <t>Uložení sypaniny z hor.soudržných a nesoudržných</t>
  </si>
  <si>
    <t>174101101R00</t>
  </si>
  <si>
    <t>Zásyp jam, rýh, šachet se zhutněním</t>
  </si>
  <si>
    <t>14,904</t>
  </si>
  <si>
    <t xml:space="preserve">po dmtž vodovodu.viz pd : </t>
  </si>
  <si>
    <t>2,00</t>
  </si>
  <si>
    <t>583419003R</t>
  </si>
  <si>
    <t>Kamenivo drcené frakce  32/63 B Jihomoravský kraj</t>
  </si>
  <si>
    <t>t</t>
  </si>
  <si>
    <t>SPCM</t>
  </si>
  <si>
    <t>RTS 23/ I</t>
  </si>
  <si>
    <t>Specifikace</t>
  </si>
  <si>
    <t>POL3_</t>
  </si>
  <si>
    <t>1,60*2,00</t>
  </si>
  <si>
    <t>181101101R00</t>
  </si>
  <si>
    <t>Úprava pláně v zářezech v hor. 1-4, bez zhutnění</t>
  </si>
  <si>
    <t>182301123R00</t>
  </si>
  <si>
    <t>Rozprostření ornice, svah, tl. 15-20 cm, do 500 m2</t>
  </si>
  <si>
    <t>3,5</t>
  </si>
  <si>
    <t>182951111RT2</t>
  </si>
  <si>
    <t>Položení netkané textilie bez upevnění včetně dodávky netkané zahradnické textilie</t>
  </si>
  <si>
    <t>180400010RA0</t>
  </si>
  <si>
    <t>Založení trávníku lučního v rovině s dodáním osiva</t>
  </si>
  <si>
    <t>Agregovaná položka</t>
  </si>
  <si>
    <t>POL2_1</t>
  </si>
  <si>
    <t>18-01</t>
  </si>
  <si>
    <t>Terénní úpravy po dokončení staveb prací, komunikací, zdi kolumbária....odhad</t>
  </si>
  <si>
    <t>POL3_0</t>
  </si>
  <si>
    <t xml:space="preserve">vč. doplnění ornice, drnu..... : </t>
  </si>
  <si>
    <t>273313511R00</t>
  </si>
  <si>
    <t xml:space="preserve">Beton základových desek prostý C 12/15 </t>
  </si>
  <si>
    <t>0,10*0,50*1,40</t>
  </si>
  <si>
    <t xml:space="preserve">pod podstavec na kalíšky : </t>
  </si>
  <si>
    <t>274313511R00</t>
  </si>
  <si>
    <t xml:space="preserve">Beton základových pasů prostý C 12/15 </t>
  </si>
  <si>
    <t>t.j. nad út : 0,25*0,50*(2,80+1,80)               *7</t>
  </si>
  <si>
    <t>274354111R00</t>
  </si>
  <si>
    <t>Bednění základových pasů zřízení</t>
  </si>
  <si>
    <t>0,25*(0,50*2)</t>
  </si>
  <si>
    <t>0,25*(2,80+1,80)   *7</t>
  </si>
  <si>
    <t>274354211R00</t>
  </si>
  <si>
    <t>Bednění základových pasů odstranění</t>
  </si>
  <si>
    <t>311271186RT1</t>
  </si>
  <si>
    <t>Zdivo z tvárnic Ytong pero - drážka tl. 250 mm tvárnice Ytong Univerzal, 599 x 249 x 250 mm</t>
  </si>
  <si>
    <t>0,40*(2,80+1,80)*7             *2</t>
  </si>
  <si>
    <t xml:space="preserve">nadezdívka na bet pas = v tl.50 cm : </t>
  </si>
  <si>
    <t xml:space="preserve">a výšce 40 cm : </t>
  </si>
  <si>
    <t>311271188RT2</t>
  </si>
  <si>
    <t>Zdivo z tvárnic Ytong pero - drážka tl. 37,5 cm tvárnice P 4 - 500, 499 x 249 x 375 mm</t>
  </si>
  <si>
    <t>RTS 18/ I</t>
  </si>
  <si>
    <t>1,30*12</t>
  </si>
  <si>
    <t xml:space="preserve">dozdívka u pilířků stávajících : </t>
  </si>
  <si>
    <t>0,25*(2,80+1,80)*7</t>
  </si>
  <si>
    <t xml:space="preserve">hlava trojúhelník : </t>
  </si>
  <si>
    <t xml:space="preserve">tvárnice bude řezána..... : </t>
  </si>
  <si>
    <t xml:space="preserve">spád strýšky 40 st., výška 25 cm : </t>
  </si>
  <si>
    <t>340001001R00</t>
  </si>
  <si>
    <t>Řezání stěnových blokopanelů tl. 20, 25 a 30 cm</t>
  </si>
  <si>
    <t>(2,80+1,80)*7</t>
  </si>
  <si>
    <t xml:space="preserve">pro trojúhelník profil strýšky.............. : </t>
  </si>
  <si>
    <t xml:space="preserve">ytong tvárnice 37,5 /25 : </t>
  </si>
  <si>
    <t>342255028RT1</t>
  </si>
  <si>
    <t>Příčky z desek Ytong tl. 150 mm desky Klasik, 599 x 249 x 150 mm</t>
  </si>
  <si>
    <t>0,50*0,50 *2          *3                 *7</t>
  </si>
  <si>
    <t>3-01</t>
  </si>
  <si>
    <t>Dod+mtž rohové lišly</t>
  </si>
  <si>
    <t>411321414R00</t>
  </si>
  <si>
    <t>Stropy deskové ze železobetonu C 25/30</t>
  </si>
  <si>
    <t>0,10*0,60*(2,80+1,80)           *7            *3</t>
  </si>
  <si>
    <t>411351101RT1</t>
  </si>
  <si>
    <t>Bednění stropů deskových, bednění vlastní -zřízení bednicí materiál prkna</t>
  </si>
  <si>
    <t>RTS 24/ II</t>
  </si>
  <si>
    <t>0,60*(2,80+1,80)*7   *3</t>
  </si>
  <si>
    <t>411351102R00</t>
  </si>
  <si>
    <t>Odstranění bednění stropu deskových včetně odstranění podepření, bednění vlastní</t>
  </si>
  <si>
    <t>57,96</t>
  </si>
  <si>
    <t>411351801R00</t>
  </si>
  <si>
    <t>Bednění čel stropních desek, zřízení</t>
  </si>
  <si>
    <t>(2,80+1,80)*7*3</t>
  </si>
  <si>
    <t>411351802R00</t>
  </si>
  <si>
    <t>Bednění čel stropních desek, odstranění</t>
  </si>
  <si>
    <t>411354171R00</t>
  </si>
  <si>
    <t>Podpěrná konstrukce bednění stropů výšky do 4 m, zatížení do 5 kPa - zřízení</t>
  </si>
  <si>
    <t>411354172R00</t>
  </si>
  <si>
    <t>Podpěrná konstrukce bednění stropů výšky do 4 m, zatížení do 5 kPa - odstranění</t>
  </si>
  <si>
    <t>411361921RT3</t>
  </si>
  <si>
    <t>Výztuž stropů svařovanou sítí  průměr drátu  5,0, oka 150/150 mm KD37</t>
  </si>
  <si>
    <t>0,002075*57,96      *2             *1,15</t>
  </si>
  <si>
    <t>417321315R00</t>
  </si>
  <si>
    <t>Ztužující pásy a věnce z betonu železového C 20/25</t>
  </si>
  <si>
    <t>0,15*0,25*(2,80+1,80)*7</t>
  </si>
  <si>
    <t>417351115R00</t>
  </si>
  <si>
    <t>Bednění ztužujících pásů a věnců - zřízení</t>
  </si>
  <si>
    <t>417351116R00</t>
  </si>
  <si>
    <t>Bednění ztužujících pásů a věnců - odstranění</t>
  </si>
  <si>
    <t>417361321R00</t>
  </si>
  <si>
    <t>Výztuž ztužujících pásů a věnců z oceli 11373</t>
  </si>
  <si>
    <t>RTS 15/ II</t>
  </si>
  <si>
    <t>0,000617*(2,80+1,80)*7              *4</t>
  </si>
  <si>
    <t>0,0795*0,08</t>
  </si>
  <si>
    <t>0,000222*(0,13+0,23+0,05)*2        *(2,80+1,80)*7   *4</t>
  </si>
  <si>
    <t>0,0234*0,08</t>
  </si>
  <si>
    <t>451577777R00</t>
  </si>
  <si>
    <t>Podklad pod dlažbu z kameniva těženého tl. do 100 mm</t>
  </si>
  <si>
    <t>oprava vjezd : 50,00</t>
  </si>
  <si>
    <t>nové komunikace : 344,00</t>
  </si>
  <si>
    <t>451579777R00</t>
  </si>
  <si>
    <t>Příplatek za dalších 10 mm lože z kameniva těženého při tl. nad 100 mm</t>
  </si>
  <si>
    <t>50*5</t>
  </si>
  <si>
    <t>564551111R00</t>
  </si>
  <si>
    <t>Zřízení podsypu/podkladu ze sypaniny tl. 15 cm</t>
  </si>
  <si>
    <t>564851111RT2</t>
  </si>
  <si>
    <t>Podklad ze štěrkodrti po zhutnění tloušťky 15 cm štěrkodrť frakce 0-32 mm</t>
  </si>
  <si>
    <t xml:space="preserve">344,00 </t>
  </si>
  <si>
    <t>596811111R00</t>
  </si>
  <si>
    <t>Kladení dlaždic kom.pro pěší, lože z kameniva těž.</t>
  </si>
  <si>
    <t>50</t>
  </si>
  <si>
    <t xml:space="preserve">původní dlažba, očištěná , zpět mtž : </t>
  </si>
  <si>
    <t>344,00</t>
  </si>
  <si>
    <t xml:space="preserve">nové komunikace : </t>
  </si>
  <si>
    <t>596100030RAB</t>
  </si>
  <si>
    <t>Chodník z dlažby betonové, podklad štěrkodrť dlažba HBB 30 x 30 x 4,5 cm</t>
  </si>
  <si>
    <t>RTS 17/ II</t>
  </si>
  <si>
    <t>592-01</t>
  </si>
  <si>
    <t>Dlaždice betonová 30x30x6 cm ( dlažba pojezdová )</t>
  </si>
  <si>
    <t>344,00*1,01</t>
  </si>
  <si>
    <t>583416004R</t>
  </si>
  <si>
    <t>Kamenivo drcené frakce  11/22 B Jihomor.kraj</t>
  </si>
  <si>
    <t>RTS 22/ I</t>
  </si>
  <si>
    <t>0,15*344 *1,60</t>
  </si>
  <si>
    <t>621421133R00</t>
  </si>
  <si>
    <t>Omítka vnější podhledů, MVC, hladká, složitost 3</t>
  </si>
  <si>
    <t>621481211R00</t>
  </si>
  <si>
    <t>Montáž výztužné sítě (perlinky) do stěrky - podhledy</t>
  </si>
  <si>
    <t xml:space="preserve">na žb strop.desky : </t>
  </si>
  <si>
    <t>622412211R00</t>
  </si>
  <si>
    <t>Nátěr stěn vnějších, slož. 1-2 , PCI, akrylátový</t>
  </si>
  <si>
    <t>vně : 54,25</t>
  </si>
  <si>
    <t>vnitř : 59,57</t>
  </si>
  <si>
    <t>žb desky : 9,66+57,96*2</t>
  </si>
  <si>
    <t>622421121RT2</t>
  </si>
  <si>
    <t>Omítka vnější stěn, MVC, hrubá zatřená s použitím suché maltové směsi</t>
  </si>
  <si>
    <t>59,57</t>
  </si>
  <si>
    <t>9,66+57,96</t>
  </si>
  <si>
    <t>622422511R00</t>
  </si>
  <si>
    <t>Oprava vnějších omítek vápen. hladk. II, do 50 %</t>
  </si>
  <si>
    <t>54,25</t>
  </si>
  <si>
    <t xml:space="preserve">pouze vně strana, mimo areál hřbitov : </t>
  </si>
  <si>
    <t>622481211RT2</t>
  </si>
  <si>
    <t>Montáž výztužné sítě (perlinky) do stěrky - vnější stěny včetně výztužné sítě a stěrkového tmelu Baumit</t>
  </si>
  <si>
    <t>strýška : 0,45*(2,80+1,80)*7                *2</t>
  </si>
  <si>
    <t>příčky tl.15 cm : 10,50                                     *2</t>
  </si>
  <si>
    <t>nad základem : 0,40*(2,80+1,80)*7</t>
  </si>
  <si>
    <t>dozdívka u stáv pilířků : (0,35*2+0,30)*1,30                 *12</t>
  </si>
  <si>
    <t>čelo žb desek : 0,10*(2,80+1,80)*7*3</t>
  </si>
  <si>
    <t>622904112R00</t>
  </si>
  <si>
    <t>Očištění fasád tlakovou vodou složitost 1 - 2</t>
  </si>
  <si>
    <t>vně zeď oplocení + hlava zdi : 54,25+7,325</t>
  </si>
  <si>
    <t xml:space="preserve">a : </t>
  </si>
  <si>
    <t>vnitřní : 61,575</t>
  </si>
  <si>
    <t>831230010RAA</t>
  </si>
  <si>
    <t>Vodovod z trub polyetylénových D 90 mm hloubka 1,2 m</t>
  </si>
  <si>
    <t>30,00</t>
  </si>
  <si>
    <t xml:space="preserve">nový , dn 32 : </t>
  </si>
  <si>
    <t>831230110RAA</t>
  </si>
  <si>
    <t>Vodovodní přípojka z trub polyetylénových D 40 - 63 mm hloubka 0,8 m</t>
  </si>
  <si>
    <t>831350012RA0</t>
  </si>
  <si>
    <t>Kanalizace z trub PVC hrdlových D 160 mm</t>
  </si>
  <si>
    <t>dn 120 : 5,00</t>
  </si>
  <si>
    <t>286134111R</t>
  </si>
  <si>
    <t>Trubka tlaková AQUALINE RC1 PE 100, rozměr 32 x 3,0 mm, PN 16</t>
  </si>
  <si>
    <t>30,00*1,015</t>
  </si>
  <si>
    <t>286134127R</t>
  </si>
  <si>
    <t>Trubka tlaková AQUALINE RC1 PE 100, rozměr 90 x 5,4 mm, PN 10</t>
  </si>
  <si>
    <t>-30,5         *1,015</t>
  </si>
  <si>
    <t xml:space="preserve">odpočet z položky agr... : </t>
  </si>
  <si>
    <t>89-01</t>
  </si>
  <si>
    <t>Dod+mtž revizní beton šachta s plech nerez poklop 60 x 60 cn, vč.vypouštěcí kohout</t>
  </si>
  <si>
    <t>kus</t>
  </si>
  <si>
    <t>1,00</t>
  </si>
  <si>
    <t xml:space="preserve">vč.zem.prací, odvoz, skládka.... : </t>
  </si>
  <si>
    <t>916561111R00</t>
  </si>
  <si>
    <t>Osazení záhon.obrubníků do lože z C 12/15 s opěrou</t>
  </si>
  <si>
    <t>59217306R</t>
  </si>
  <si>
    <t>Obrubník záhonový 60/6,5/30 cm šedý</t>
  </si>
  <si>
    <t>RTS 11/ II</t>
  </si>
  <si>
    <t>1/0,60*252  *1,01</t>
  </si>
  <si>
    <t>941955001R00</t>
  </si>
  <si>
    <t>Lešení lehké pomocné, výška podlahy do 1,2 m</t>
  </si>
  <si>
    <t>1,20*31,00</t>
  </si>
  <si>
    <t xml:space="preserve">vně pohled : </t>
  </si>
  <si>
    <t>953962111U00</t>
  </si>
  <si>
    <t>Kotva chem tmel M8 pln cihla vyvrt</t>
  </si>
  <si>
    <t>(2,80+1,80)*7            /0,75</t>
  </si>
  <si>
    <t>95-01</t>
  </si>
  <si>
    <t>Dod+mtž parková lavička s opěradlem a područkami označ.MMcite EMAU EM 156</t>
  </si>
  <si>
    <t xml:space="preserve">viz pa , termodřevo+kov černý : </t>
  </si>
  <si>
    <t>95-02</t>
  </si>
  <si>
    <t>Dod+mtž zahradní vodní sloup-šedý kámen, vč. kohoutku, podstavce -základ + bet.patka....</t>
  </si>
  <si>
    <t xml:space="preserve">pozn, : </t>
  </si>
  <si>
    <t xml:space="preserve">viz pd : </t>
  </si>
  <si>
    <t>95-03</t>
  </si>
  <si>
    <t>Dod+mtž zahradní obruba - PINIE 2,přírodní,hladký (1000x300x300 mm)</t>
  </si>
  <si>
    <t xml:space="preserve">podstavec pod kalíšky : </t>
  </si>
  <si>
    <t>95-04</t>
  </si>
  <si>
    <t>Prodloužení kotvy na dl. 20 cm, vč. r8</t>
  </si>
  <si>
    <t>967043111R00</t>
  </si>
  <si>
    <t>Odsekání vrstvy betonu na konstrukci tl. do 15 cm</t>
  </si>
  <si>
    <t>0,20*31,00</t>
  </si>
  <si>
    <t>pilířky : 0,25*0,45              *10</t>
  </si>
  <si>
    <t xml:space="preserve">rozebrání beton hlavy zdiva u nového : </t>
  </si>
  <si>
    <t xml:space="preserve">kolumbária v dl. 31 bm : </t>
  </si>
  <si>
    <t>978015261R00</t>
  </si>
  <si>
    <t>Otlučení omítek vnějších MVC v složit.1-4 do 50 %</t>
  </si>
  <si>
    <t>(1,65+1,85)/2*31,00</t>
  </si>
  <si>
    <t xml:space="preserve">vně pohled na oplocení, zeď , mimo hřbitov... : </t>
  </si>
  <si>
    <t>978015291R00</t>
  </si>
  <si>
    <t>Otlučení omítek vnějších MVC v složit.1-4 do 100 %</t>
  </si>
  <si>
    <t>1,85*(2,80+1,80)*7</t>
  </si>
  <si>
    <t>979054441R00</t>
  </si>
  <si>
    <t>Očištění vybour. dlaždic s výplní kamen. těženým</t>
  </si>
  <si>
    <t xml:space="preserve">odhad, 50 % : </t>
  </si>
  <si>
    <t xml:space="preserve">ostatní odvoz řízená skládka, jako stavební suť : </t>
  </si>
  <si>
    <t>999281105R00</t>
  </si>
  <si>
    <t>Přesun hmot pro opravy a údržbu do výšky 6 m</t>
  </si>
  <si>
    <t>711111011RZ1</t>
  </si>
  <si>
    <t>Provedení izolace proti vlhkosti na ploše vodorovné, 1x nátěrem asfaltovou suspenzí včetně dodávky asfaltové suspenze</t>
  </si>
  <si>
    <t>POL1_7</t>
  </si>
  <si>
    <t>0,50*(2,80+1,80)*7</t>
  </si>
  <si>
    <t>711112001RZ1</t>
  </si>
  <si>
    <t>Provedení izolace proti vlhkosti na ploše svislé, 1x asfaltovým penetračním nátěr včetně dodávky asfaltového laku</t>
  </si>
  <si>
    <t>na stávající zdivo oplocení : 16,10</t>
  </si>
  <si>
    <t>711141559RY1</t>
  </si>
  <si>
    <t>Provedení izolace proti vlhkosti na ploše vodorovné, asfaltovými pásy přitavením 1 vrstva - včetně dod. Elastek 40 special mineral</t>
  </si>
  <si>
    <t>711142559RY1</t>
  </si>
  <si>
    <t>Provedení izolace proti vlhkosti na ploše svislé, asfaltovými pásy přitavením 1 vrstva - včetně dod. Elastek 40 special mineral</t>
  </si>
  <si>
    <t>711823121RT2</t>
  </si>
  <si>
    <t>Montáž nopové fólie svisle včetně dodávky fólie DELTA MS DRAIN</t>
  </si>
  <si>
    <t>1,00*(2,80+1,80)*7</t>
  </si>
  <si>
    <t>+2</t>
  </si>
  <si>
    <t>998711101R00</t>
  </si>
  <si>
    <t>Přesun hmot pro izolace proti vodě, výšky do 6 m</t>
  </si>
  <si>
    <t>765311534RT1</t>
  </si>
  <si>
    <t>Hřeben bobrovka, hřebenáči č.1 nosovými, do malty s použitím suché maltové směsi</t>
  </si>
  <si>
    <t>(2,80+1,80) *7</t>
  </si>
  <si>
    <t>765711251R00</t>
  </si>
  <si>
    <t>Pokrytí ohradních zdí do 30 cm krytina bobrovka</t>
  </si>
  <si>
    <t>(2,80+1,80)*7                   *2*2</t>
  </si>
  <si>
    <t>998765101R00</t>
  </si>
  <si>
    <t>Přesun hmot pro krytiny tvrdé, výšky do 6 m</t>
  </si>
  <si>
    <t>781770010RAI</t>
  </si>
  <si>
    <t>Obklad vnější keramický 250 x 65 mm do malty, obklad ve specifikaci</t>
  </si>
  <si>
    <t>POL2_7</t>
  </si>
  <si>
    <t>0,40*(2,80+1,80)*7</t>
  </si>
  <si>
    <t>59623100</t>
  </si>
  <si>
    <t>CRH pásek Alfa RF 250x13x65 mm</t>
  </si>
  <si>
    <t>12,88*51 *1,05</t>
  </si>
  <si>
    <t xml:space="preserve">specifikace - bude upřesněno.......... : </t>
  </si>
  <si>
    <t>998781101R00</t>
  </si>
  <si>
    <t>Přesun hmot pro obklady keramické, výšky do 6 m</t>
  </si>
  <si>
    <t>979081111R00</t>
  </si>
  <si>
    <t>Odvoz suti a vybour. hmot na skládku do 1 km</t>
  </si>
  <si>
    <t>POL1_9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</si>
  <si>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</si>
  <si>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</si>
  <si>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</si>
  <si>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</si>
  <si>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</si>
  <si>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</si>
  <si>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</si>
  <si>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</si>
  <si>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979990001R00</t>
  </si>
  <si>
    <t>Poplatek za skládku stavební suti</t>
  </si>
  <si>
    <t>RTS 20/ I</t>
  </si>
  <si>
    <t>VRN0</t>
  </si>
  <si>
    <t>Ztížené výrobní podmínky</t>
  </si>
  <si>
    <t>Soubor</t>
  </si>
  <si>
    <t>VRN</t>
  </si>
  <si>
    <t>POL99_8</t>
  </si>
  <si>
    <t>VRN1</t>
  </si>
  <si>
    <t>Oborová přirážka</t>
  </si>
  <si>
    <t>VRN2</t>
  </si>
  <si>
    <t>Přesun stavebních kapacit</t>
  </si>
  <si>
    <t>VRN3</t>
  </si>
  <si>
    <t>Mimostaveništní doprava</t>
  </si>
  <si>
    <t>005121 R</t>
  </si>
  <si>
    <t>Zařízení staveniště</t>
  </si>
  <si>
    <t>POL99_2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</si>
  <si>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</si>
  <si>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</si>
  <si>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</si>
  <si>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</si>
  <si>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</si>
  <si>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</si>
  <si>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</si>
  <si>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Poznámky uchazeče k zadání</t>
  </si>
  <si>
    <t>POPUZIV</t>
  </si>
  <si>
    <t>END</t>
  </si>
  <si>
    <t xml:space="preserve">Stavba - LOUCKÝ HŘBITOV </t>
  </si>
  <si>
    <t>Objekt - KOLUMBÁRIUM 2</t>
  </si>
  <si>
    <t>Město Znojmo, Obroková 1/12, Znojmo</t>
  </si>
  <si>
    <t>Kolumbárium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</si>
</sst>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9" t="s">
        <v>41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I5" sqref="I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5" t="s">
        <v>4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">
      <c r="A2" s="2"/>
      <c r="B2" s="77" t="s">
        <v>24</v>
      </c>
      <c r="C2" s="78"/>
      <c r="D2" s="79" t="s">
        <v>45</v>
      </c>
      <c r="E2" s="231" t="s">
        <v>519</v>
      </c>
      <c r="F2" s="232"/>
      <c r="G2" s="232"/>
      <c r="H2" s="232"/>
      <c r="I2" s="232"/>
      <c r="J2" s="233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4" t="s">
        <v>520</v>
      </c>
      <c r="F3" s="235"/>
      <c r="G3" s="235"/>
      <c r="H3" s="235"/>
      <c r="I3" s="235"/>
      <c r="J3" s="236"/>
    </row>
    <row r="4" spans="1:15" ht="23.25" customHeight="1" x14ac:dyDescent="0.2">
      <c r="A4" s="76">
        <v>778</v>
      </c>
      <c r="B4" s="82" t="s">
        <v>48</v>
      </c>
      <c r="C4" s="83"/>
      <c r="D4" s="84" t="s">
        <v>43</v>
      </c>
      <c r="E4" s="214" t="s">
        <v>522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 t="s">
        <v>521</v>
      </c>
      <c r="E5" s="220"/>
      <c r="F5" s="220"/>
      <c r="G5" s="220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1"/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3"/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8"/>
      <c r="E11" s="238"/>
      <c r="F11" s="238"/>
      <c r="G11" s="238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7"/>
      <c r="F15" s="237"/>
      <c r="G15" s="239"/>
      <c r="H15" s="239"/>
      <c r="I15" s="239" t="s">
        <v>31</v>
      </c>
      <c r="J15" s="240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SUMIF(F52:F77,A16,I52:I77)+SUMIF(F52:F77,"PSU",I52:I77)</f>
        <v>0</v>
      </c>
      <c r="J16" s="204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SUMIF(F52:F77,A17,I52:I77)</f>
        <v>0</v>
      </c>
      <c r="J17" s="204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SUMIF(F52:F77,A18,I52:I77)</f>
        <v>0</v>
      </c>
      <c r="J18" s="204"/>
    </row>
    <row r="19" spans="1:10" ht="23.25" customHeight="1" x14ac:dyDescent="0.2">
      <c r="A19" s="139" t="s">
        <v>111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SUMIF(F52:F77,A19,I52:I77)</f>
        <v>0</v>
      </c>
      <c r="J19" s="204"/>
    </row>
    <row r="20" spans="1:10" ht="23.25" customHeight="1" x14ac:dyDescent="0.2">
      <c r="A20" s="139" t="s">
        <v>112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SUMIF(F52:F77,A20,I52:I77)</f>
        <v>0</v>
      </c>
      <c r="J20" s="204"/>
    </row>
    <row r="21" spans="1:10" ht="23.25" customHeight="1" x14ac:dyDescent="0.2">
      <c r="A21" s="2"/>
      <c r="B21" s="48" t="s">
        <v>31</v>
      </c>
      <c r="C21" s="64"/>
      <c r="D21" s="65"/>
      <c r="E21" s="205"/>
      <c r="F21" s="241"/>
      <c r="G21" s="205"/>
      <c r="H21" s="241"/>
      <c r="I21" s="205">
        <f>SUM(I16:J20)</f>
        <v>0</v>
      </c>
      <c r="J21" s="20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0">
        <f>ZakladDPHSniVypocet</f>
        <v>0</v>
      </c>
      <c r="H23" s="201"/>
      <c r="I23" s="2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8">
        <f>A23</f>
        <v>0</v>
      </c>
      <c r="H24" s="199"/>
      <c r="I24" s="1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0">
        <f>ZakladDPHZaklVypocet</f>
        <v>0</v>
      </c>
      <c r="H25" s="201"/>
      <c r="I25" s="2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8">
        <f>A25</f>
        <v>0</v>
      </c>
      <c r="H26" s="229"/>
      <c r="I26" s="22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0">
        <f>CenaCelkem-(ZakladDPHSni+DPHSni+ZakladDPHZakl+DPHZakl)</f>
        <v>0</v>
      </c>
      <c r="H27" s="230"/>
      <c r="I27" s="230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7">
        <f>ZakladDPHSniVypocet+ZakladDPHZaklVypocet</f>
        <v>0</v>
      </c>
      <c r="H28" s="208"/>
      <c r="I28" s="208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7">
        <f>A27</f>
        <v>0</v>
      </c>
      <c r="H29" s="207"/>
      <c r="I29" s="207"/>
      <c r="J29" s="119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9"/>
      <c r="E34" s="210"/>
      <c r="G34" s="211"/>
      <c r="H34" s="212"/>
      <c r="I34" s="212"/>
      <c r="J34" s="25"/>
    </row>
    <row r="35" spans="1:10" ht="12.75" customHeight="1" x14ac:dyDescent="0.2">
      <c r="A35" s="2"/>
      <c r="B35" s="2"/>
      <c r="D35" s="197" t="s">
        <v>2</v>
      </c>
      <c r="E35" s="1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92"/>
      <c r="D39" s="192"/>
      <c r="E39" s="192"/>
      <c r="F39" s="99">
        <f>'01 20250611 Pol'!AE330</f>
        <v>0</v>
      </c>
      <c r="G39" s="100">
        <f>'01 20250611 Pol'!AF330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45</v>
      </c>
      <c r="C40" s="193" t="s">
        <v>46</v>
      </c>
      <c r="D40" s="193"/>
      <c r="E40" s="193"/>
      <c r="F40" s="104">
        <f>'01 20250611 Pol'!AE330</f>
        <v>0</v>
      </c>
      <c r="G40" s="105">
        <f>'01 20250611 Pol'!AF330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43</v>
      </c>
      <c r="C41" s="192" t="s">
        <v>44</v>
      </c>
      <c r="D41" s="192"/>
      <c r="E41" s="192"/>
      <c r="F41" s="108">
        <f>'01 20250611 Pol'!AE330</f>
        <v>0</v>
      </c>
      <c r="G41" s="101">
        <f>'01 20250611 Pol'!AF330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94" t="s">
        <v>50</v>
      </c>
      <c r="C42" s="195"/>
      <c r="D42" s="195"/>
      <c r="E42" s="196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52</v>
      </c>
      <c r="B44" t="s">
        <v>53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9" spans="1:10" ht="15.75" x14ac:dyDescent="0.25">
      <c r="B49" s="120" t="s">
        <v>58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59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60</v>
      </c>
      <c r="C52" s="190" t="s">
        <v>61</v>
      </c>
      <c r="D52" s="191"/>
      <c r="E52" s="191"/>
      <c r="F52" s="137" t="s">
        <v>26</v>
      </c>
      <c r="G52" s="129"/>
      <c r="H52" s="129"/>
      <c r="I52" s="129">
        <f>'01 20250611 Pol'!G8</f>
        <v>0</v>
      </c>
      <c r="J52" s="134" t="str">
        <f>IF(I78=0,"",I52/I78*100)</f>
        <v/>
      </c>
    </row>
    <row r="53" spans="1:10" ht="36.75" customHeight="1" x14ac:dyDescent="0.2">
      <c r="A53" s="123"/>
      <c r="B53" s="128" t="s">
        <v>62</v>
      </c>
      <c r="C53" s="190" t="s">
        <v>63</v>
      </c>
      <c r="D53" s="191"/>
      <c r="E53" s="191"/>
      <c r="F53" s="137" t="s">
        <v>26</v>
      </c>
      <c r="G53" s="129"/>
      <c r="H53" s="129"/>
      <c r="I53" s="129">
        <f>'01 20250611 Pol'!G15</f>
        <v>0</v>
      </c>
      <c r="J53" s="134" t="str">
        <f>IF(I78=0,"",I53/I78*100)</f>
        <v/>
      </c>
    </row>
    <row r="54" spans="1:10" ht="36.75" customHeight="1" x14ac:dyDescent="0.2">
      <c r="A54" s="123"/>
      <c r="B54" s="128" t="s">
        <v>64</v>
      </c>
      <c r="C54" s="190" t="s">
        <v>65</v>
      </c>
      <c r="D54" s="191"/>
      <c r="E54" s="191"/>
      <c r="F54" s="137" t="s">
        <v>26</v>
      </c>
      <c r="G54" s="129"/>
      <c r="H54" s="129"/>
      <c r="I54" s="129">
        <f>'01 20250611 Pol'!G41</f>
        <v>0</v>
      </c>
      <c r="J54" s="134" t="str">
        <f>IF(I78=0,"",I54/I78*100)</f>
        <v/>
      </c>
    </row>
    <row r="55" spans="1:10" ht="36.75" customHeight="1" x14ac:dyDescent="0.2">
      <c r="A55" s="123"/>
      <c r="B55" s="128" t="s">
        <v>66</v>
      </c>
      <c r="C55" s="190" t="s">
        <v>67</v>
      </c>
      <c r="D55" s="191"/>
      <c r="E55" s="191"/>
      <c r="F55" s="137" t="s">
        <v>26</v>
      </c>
      <c r="G55" s="129"/>
      <c r="H55" s="129"/>
      <c r="I55" s="129">
        <f>'01 20250611 Pol'!G50</f>
        <v>0</v>
      </c>
      <c r="J55" s="134" t="str">
        <f>IF(I78=0,"",I55/I78*100)</f>
        <v/>
      </c>
    </row>
    <row r="56" spans="1:10" ht="36.75" customHeight="1" x14ac:dyDescent="0.2">
      <c r="A56" s="123"/>
      <c r="B56" s="128" t="s">
        <v>68</v>
      </c>
      <c r="C56" s="190" t="s">
        <v>69</v>
      </c>
      <c r="D56" s="191"/>
      <c r="E56" s="191"/>
      <c r="F56" s="137" t="s">
        <v>26</v>
      </c>
      <c r="G56" s="129"/>
      <c r="H56" s="129"/>
      <c r="I56" s="129">
        <f>'01 20250611 Pol'!G58</f>
        <v>0</v>
      </c>
      <c r="J56" s="134" t="str">
        <f>IF(I78=0,"",I56/I78*100)</f>
        <v/>
      </c>
    </row>
    <row r="57" spans="1:10" ht="36.75" customHeight="1" x14ac:dyDescent="0.2">
      <c r="A57" s="123"/>
      <c r="B57" s="128" t="s">
        <v>70</v>
      </c>
      <c r="C57" s="190" t="s">
        <v>71</v>
      </c>
      <c r="D57" s="191"/>
      <c r="E57" s="191"/>
      <c r="F57" s="137" t="s">
        <v>26</v>
      </c>
      <c r="G57" s="129"/>
      <c r="H57" s="129"/>
      <c r="I57" s="129">
        <f>'01 20250611 Pol'!G80</f>
        <v>0</v>
      </c>
      <c r="J57" s="134" t="str">
        <f>IF(I78=0,"",I57/I78*100)</f>
        <v/>
      </c>
    </row>
    <row r="58" spans="1:10" ht="36.75" customHeight="1" x14ac:dyDescent="0.2">
      <c r="A58" s="123"/>
      <c r="B58" s="128" t="s">
        <v>72</v>
      </c>
      <c r="C58" s="190" t="s">
        <v>73</v>
      </c>
      <c r="D58" s="191"/>
      <c r="E58" s="191"/>
      <c r="F58" s="137" t="s">
        <v>26</v>
      </c>
      <c r="G58" s="129"/>
      <c r="H58" s="129"/>
      <c r="I58" s="129">
        <f>'01 20250611 Pol'!G95</f>
        <v>0</v>
      </c>
      <c r="J58" s="134" t="str">
        <f>IF(I78=0,"",I58/I78*100)</f>
        <v/>
      </c>
    </row>
    <row r="59" spans="1:10" ht="36.75" customHeight="1" x14ac:dyDescent="0.2">
      <c r="A59" s="123"/>
      <c r="B59" s="128" t="s">
        <v>74</v>
      </c>
      <c r="C59" s="190" t="s">
        <v>75</v>
      </c>
      <c r="D59" s="191"/>
      <c r="E59" s="191"/>
      <c r="F59" s="137" t="s">
        <v>26</v>
      </c>
      <c r="G59" s="129"/>
      <c r="H59" s="129"/>
      <c r="I59" s="129">
        <f>'01 20250611 Pol'!G108</f>
        <v>0</v>
      </c>
      <c r="J59" s="134" t="str">
        <f>IF(I78=0,"",I59/I78*100)</f>
        <v/>
      </c>
    </row>
    <row r="60" spans="1:10" ht="36.75" customHeight="1" x14ac:dyDescent="0.2">
      <c r="A60" s="123"/>
      <c r="B60" s="128" t="s">
        <v>76</v>
      </c>
      <c r="C60" s="190" t="s">
        <v>77</v>
      </c>
      <c r="D60" s="191"/>
      <c r="E60" s="191"/>
      <c r="F60" s="137" t="s">
        <v>26</v>
      </c>
      <c r="G60" s="129"/>
      <c r="H60" s="129"/>
      <c r="I60" s="129">
        <f>'01 20250611 Pol'!G120</f>
        <v>0</v>
      </c>
      <c r="J60" s="134" t="str">
        <f>IF(I78=0,"",I60/I78*100)</f>
        <v/>
      </c>
    </row>
    <row r="61" spans="1:10" ht="36.75" customHeight="1" x14ac:dyDescent="0.2">
      <c r="A61" s="123"/>
      <c r="B61" s="128" t="s">
        <v>78</v>
      </c>
      <c r="C61" s="190" t="s">
        <v>79</v>
      </c>
      <c r="D61" s="191"/>
      <c r="E61" s="191"/>
      <c r="F61" s="137" t="s">
        <v>26</v>
      </c>
      <c r="G61" s="129"/>
      <c r="H61" s="129"/>
      <c r="I61" s="129">
        <f>'01 20250611 Pol'!G145</f>
        <v>0</v>
      </c>
      <c r="J61" s="134" t="str">
        <f>IF(I78=0,"",I61/I78*100)</f>
        <v/>
      </c>
    </row>
    <row r="62" spans="1:10" ht="36.75" customHeight="1" x14ac:dyDescent="0.2">
      <c r="A62" s="123"/>
      <c r="B62" s="128" t="s">
        <v>80</v>
      </c>
      <c r="C62" s="190" t="s">
        <v>81</v>
      </c>
      <c r="D62" s="191"/>
      <c r="E62" s="191"/>
      <c r="F62" s="137" t="s">
        <v>26</v>
      </c>
      <c r="G62" s="129"/>
      <c r="H62" s="129"/>
      <c r="I62" s="129">
        <f>'01 20250611 Pol'!G172</f>
        <v>0</v>
      </c>
      <c r="J62" s="134" t="str">
        <f>IF(I78=0,"",I62/I78*100)</f>
        <v/>
      </c>
    </row>
    <row r="63" spans="1:10" ht="36.75" customHeight="1" x14ac:dyDescent="0.2">
      <c r="A63" s="123"/>
      <c r="B63" s="128" t="s">
        <v>82</v>
      </c>
      <c r="C63" s="190" t="s">
        <v>83</v>
      </c>
      <c r="D63" s="191"/>
      <c r="E63" s="191"/>
      <c r="F63" s="137" t="s">
        <v>26</v>
      </c>
      <c r="G63" s="129"/>
      <c r="H63" s="129"/>
      <c r="I63" s="129">
        <f>'01 20250611 Pol'!G178</f>
        <v>0</v>
      </c>
      <c r="J63" s="134" t="str">
        <f>IF(I78=0,"",I63/I78*100)</f>
        <v/>
      </c>
    </row>
    <row r="64" spans="1:10" ht="36.75" customHeight="1" x14ac:dyDescent="0.2">
      <c r="A64" s="123"/>
      <c r="B64" s="128" t="s">
        <v>84</v>
      </c>
      <c r="C64" s="190" t="s">
        <v>85</v>
      </c>
      <c r="D64" s="191"/>
      <c r="E64" s="191"/>
      <c r="F64" s="137" t="s">
        <v>26</v>
      </c>
      <c r="G64" s="129"/>
      <c r="H64" s="129"/>
      <c r="I64" s="129">
        <f>'01 20250611 Pol'!G193</f>
        <v>0</v>
      </c>
      <c r="J64" s="134" t="str">
        <f>IF(I78=0,"",I64/I78*100)</f>
        <v/>
      </c>
    </row>
    <row r="65" spans="1:10" ht="36.75" customHeight="1" x14ac:dyDescent="0.2">
      <c r="A65" s="123"/>
      <c r="B65" s="128" t="s">
        <v>86</v>
      </c>
      <c r="C65" s="190" t="s">
        <v>87</v>
      </c>
      <c r="D65" s="191"/>
      <c r="E65" s="191"/>
      <c r="F65" s="137" t="s">
        <v>26</v>
      </c>
      <c r="G65" s="129"/>
      <c r="H65" s="129"/>
      <c r="I65" s="129">
        <f>'01 20250611 Pol'!G221</f>
        <v>0</v>
      </c>
      <c r="J65" s="134" t="str">
        <f>IF(I78=0,"",I65/I78*100)</f>
        <v/>
      </c>
    </row>
    <row r="66" spans="1:10" ht="36.75" customHeight="1" x14ac:dyDescent="0.2">
      <c r="A66" s="123"/>
      <c r="B66" s="128" t="s">
        <v>88</v>
      </c>
      <c r="C66" s="190" t="s">
        <v>89</v>
      </c>
      <c r="D66" s="191"/>
      <c r="E66" s="191"/>
      <c r="F66" s="137" t="s">
        <v>26</v>
      </c>
      <c r="G66" s="129"/>
      <c r="H66" s="129"/>
      <c r="I66" s="129">
        <f>'01 20250611 Pol'!G235</f>
        <v>0</v>
      </c>
      <c r="J66" s="134" t="str">
        <f>IF(I78=0,"",I66/I78*100)</f>
        <v/>
      </c>
    </row>
    <row r="67" spans="1:10" ht="36.75" customHeight="1" x14ac:dyDescent="0.2">
      <c r="A67" s="123"/>
      <c r="B67" s="128" t="s">
        <v>90</v>
      </c>
      <c r="C67" s="190" t="s">
        <v>91</v>
      </c>
      <c r="D67" s="191"/>
      <c r="E67" s="191"/>
      <c r="F67" s="137" t="s">
        <v>26</v>
      </c>
      <c r="G67" s="129"/>
      <c r="H67" s="129"/>
      <c r="I67" s="129">
        <f>'01 20250611 Pol'!G240</f>
        <v>0</v>
      </c>
      <c r="J67" s="134" t="str">
        <f>IF(I78=0,"",I67/I78*100)</f>
        <v/>
      </c>
    </row>
    <row r="68" spans="1:10" ht="36.75" customHeight="1" x14ac:dyDescent="0.2">
      <c r="A68" s="123"/>
      <c r="B68" s="128" t="s">
        <v>92</v>
      </c>
      <c r="C68" s="190" t="s">
        <v>93</v>
      </c>
      <c r="D68" s="191"/>
      <c r="E68" s="191"/>
      <c r="F68" s="137" t="s">
        <v>26</v>
      </c>
      <c r="G68" s="129"/>
      <c r="H68" s="129"/>
      <c r="I68" s="129">
        <f>'01 20250611 Pol'!G244</f>
        <v>0</v>
      </c>
      <c r="J68" s="134" t="str">
        <f>IF(I78=0,"",I68/I78*100)</f>
        <v/>
      </c>
    </row>
    <row r="69" spans="1:10" ht="36.75" customHeight="1" x14ac:dyDescent="0.2">
      <c r="A69" s="123"/>
      <c r="B69" s="128" t="s">
        <v>94</v>
      </c>
      <c r="C69" s="190" t="s">
        <v>95</v>
      </c>
      <c r="D69" s="191"/>
      <c r="E69" s="191"/>
      <c r="F69" s="137" t="s">
        <v>26</v>
      </c>
      <c r="G69" s="129"/>
      <c r="H69" s="129"/>
      <c r="I69" s="129">
        <f>'01 20250611 Pol'!G249</f>
        <v>0</v>
      </c>
      <c r="J69" s="134" t="str">
        <f>IF(I78=0,"",I69/I78*100)</f>
        <v/>
      </c>
    </row>
    <row r="70" spans="1:10" ht="36.75" customHeight="1" x14ac:dyDescent="0.2">
      <c r="A70" s="123"/>
      <c r="B70" s="128" t="s">
        <v>96</v>
      </c>
      <c r="C70" s="190" t="s">
        <v>97</v>
      </c>
      <c r="D70" s="191"/>
      <c r="E70" s="191"/>
      <c r="F70" s="137" t="s">
        <v>26</v>
      </c>
      <c r="G70" s="129"/>
      <c r="H70" s="129"/>
      <c r="I70" s="129">
        <f>'01 20250611 Pol'!G265</f>
        <v>0</v>
      </c>
      <c r="J70" s="134" t="str">
        <f>IF(I78=0,"",I70/I78*100)</f>
        <v/>
      </c>
    </row>
    <row r="71" spans="1:10" ht="36.75" customHeight="1" x14ac:dyDescent="0.2">
      <c r="A71" s="123"/>
      <c r="B71" s="128" t="s">
        <v>98</v>
      </c>
      <c r="C71" s="190" t="s">
        <v>99</v>
      </c>
      <c r="D71" s="191"/>
      <c r="E71" s="191"/>
      <c r="F71" s="137" t="s">
        <v>26</v>
      </c>
      <c r="G71" s="129"/>
      <c r="H71" s="129"/>
      <c r="I71" s="129">
        <f>'01 20250611 Pol'!G274</f>
        <v>0</v>
      </c>
      <c r="J71" s="134" t="str">
        <f>IF(I78=0,"",I71/I78*100)</f>
        <v/>
      </c>
    </row>
    <row r="72" spans="1:10" ht="36.75" customHeight="1" x14ac:dyDescent="0.2">
      <c r="A72" s="123"/>
      <c r="B72" s="128" t="s">
        <v>100</v>
      </c>
      <c r="C72" s="190" t="s">
        <v>101</v>
      </c>
      <c r="D72" s="191"/>
      <c r="E72" s="191"/>
      <c r="F72" s="137" t="s">
        <v>26</v>
      </c>
      <c r="G72" s="129"/>
      <c r="H72" s="129"/>
      <c r="I72" s="129">
        <f>'01 20250611 Pol'!G286</f>
        <v>0</v>
      </c>
      <c r="J72" s="134" t="str">
        <f>IF(I78=0,"",I72/I78*100)</f>
        <v/>
      </c>
    </row>
    <row r="73" spans="1:10" ht="36.75" customHeight="1" x14ac:dyDescent="0.2">
      <c r="A73" s="123"/>
      <c r="B73" s="128" t="s">
        <v>102</v>
      </c>
      <c r="C73" s="190" t="s">
        <v>103</v>
      </c>
      <c r="D73" s="191"/>
      <c r="E73" s="191"/>
      <c r="F73" s="137" t="s">
        <v>27</v>
      </c>
      <c r="G73" s="129"/>
      <c r="H73" s="129"/>
      <c r="I73" s="129">
        <f>'01 20250611 Pol'!G288</f>
        <v>0</v>
      </c>
      <c r="J73" s="134" t="str">
        <f>IF(I78=0,"",I73/I78*100)</f>
        <v/>
      </c>
    </row>
    <row r="74" spans="1:10" ht="36.75" customHeight="1" x14ac:dyDescent="0.2">
      <c r="A74" s="123"/>
      <c r="B74" s="128" t="s">
        <v>104</v>
      </c>
      <c r="C74" s="190" t="s">
        <v>105</v>
      </c>
      <c r="D74" s="191"/>
      <c r="E74" s="191"/>
      <c r="F74" s="137" t="s">
        <v>27</v>
      </c>
      <c r="G74" s="129"/>
      <c r="H74" s="129"/>
      <c r="I74" s="129">
        <f>'01 20250611 Pol'!G299</f>
        <v>0</v>
      </c>
      <c r="J74" s="134" t="str">
        <f>IF(I78=0,"",I74/I78*100)</f>
        <v/>
      </c>
    </row>
    <row r="75" spans="1:10" ht="36.75" customHeight="1" x14ac:dyDescent="0.2">
      <c r="A75" s="123"/>
      <c r="B75" s="128" t="s">
        <v>106</v>
      </c>
      <c r="C75" s="190" t="s">
        <v>107</v>
      </c>
      <c r="D75" s="191"/>
      <c r="E75" s="191"/>
      <c r="F75" s="137" t="s">
        <v>27</v>
      </c>
      <c r="G75" s="129"/>
      <c r="H75" s="129"/>
      <c r="I75" s="129">
        <f>'01 20250611 Pol'!G305</f>
        <v>0</v>
      </c>
      <c r="J75" s="134" t="str">
        <f>IF(I78=0,"",I75/I78*100)</f>
        <v/>
      </c>
    </row>
    <row r="76" spans="1:10" ht="36.75" customHeight="1" x14ac:dyDescent="0.2">
      <c r="A76" s="123"/>
      <c r="B76" s="128" t="s">
        <v>108</v>
      </c>
      <c r="C76" s="190" t="s">
        <v>109</v>
      </c>
      <c r="D76" s="191"/>
      <c r="E76" s="191"/>
      <c r="F76" s="137" t="s">
        <v>110</v>
      </c>
      <c r="G76" s="129"/>
      <c r="H76" s="129"/>
      <c r="I76" s="129">
        <f>'01 20250611 Pol'!G313</f>
        <v>0</v>
      </c>
      <c r="J76" s="134" t="str">
        <f>IF(I78=0,"",I76/I78*100)</f>
        <v/>
      </c>
    </row>
    <row r="77" spans="1:10" ht="36.75" customHeight="1" x14ac:dyDescent="0.2">
      <c r="A77" s="123"/>
      <c r="B77" s="128" t="s">
        <v>111</v>
      </c>
      <c r="C77" s="190" t="s">
        <v>29</v>
      </c>
      <c r="D77" s="191"/>
      <c r="E77" s="191"/>
      <c r="F77" s="137" t="s">
        <v>111</v>
      </c>
      <c r="G77" s="129"/>
      <c r="H77" s="129"/>
      <c r="I77" s="129">
        <f>'01 20250611 Pol'!G320</f>
        <v>0</v>
      </c>
      <c r="J77" s="134" t="str">
        <f>IF(I78=0,"",I77/I78*100)</f>
        <v/>
      </c>
    </row>
    <row r="78" spans="1:10" ht="25.5" customHeight="1" x14ac:dyDescent="0.2">
      <c r="A78" s="124"/>
      <c r="B78" s="130" t="s">
        <v>1</v>
      </c>
      <c r="C78" s="131"/>
      <c r="D78" s="132"/>
      <c r="E78" s="132"/>
      <c r="F78" s="138"/>
      <c r="G78" s="133"/>
      <c r="H78" s="133"/>
      <c r="I78" s="133">
        <f>SUM(I52:I77)</f>
        <v>0</v>
      </c>
      <c r="J78" s="135">
        <f>SUM(J52:J77)</f>
        <v>0</v>
      </c>
    </row>
    <row r="79" spans="1:10" x14ac:dyDescent="0.2">
      <c r="F79" s="87"/>
      <c r="G79" s="87"/>
      <c r="H79" s="87"/>
      <c r="I79" s="87"/>
      <c r="J79" s="136"/>
    </row>
    <row r="80" spans="1:10" x14ac:dyDescent="0.2">
      <c r="F80" s="87"/>
      <c r="G80" s="87"/>
      <c r="H80" s="87"/>
      <c r="I80" s="87"/>
      <c r="J80" s="136"/>
    </row>
    <row r="81" spans="6:10" x14ac:dyDescent="0.2">
      <c r="F81" s="87"/>
      <c r="G81" s="87"/>
      <c r="H81" s="87"/>
      <c r="I81" s="87"/>
      <c r="J8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305" activePane="bottomLeft" state="frozen"/>
      <selection pane="bottomLeft" activeCell="F325" sqref="F325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0" width="0" hidden="1" customWidth="1"/>
    <col min="23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6" t="s">
        <v>7</v>
      </c>
      <c r="B1" s="246"/>
      <c r="C1" s="246"/>
      <c r="D1" s="246"/>
      <c r="E1" s="246"/>
      <c r="F1" s="246"/>
      <c r="G1" s="246"/>
      <c r="AG1" t="s">
        <v>113</v>
      </c>
    </row>
    <row r="2" spans="1:60" ht="24.95" customHeight="1" x14ac:dyDescent="0.2">
      <c r="A2" s="50" t="s">
        <v>8</v>
      </c>
      <c r="B2" s="49" t="s">
        <v>45</v>
      </c>
      <c r="C2" s="231" t="s">
        <v>519</v>
      </c>
      <c r="D2" s="232"/>
      <c r="E2" s="232"/>
      <c r="F2" s="232"/>
      <c r="G2" s="232"/>
      <c r="H2" s="233"/>
      <c r="AG2" t="s">
        <v>114</v>
      </c>
    </row>
    <row r="3" spans="1:60" ht="24.95" customHeight="1" x14ac:dyDescent="0.2">
      <c r="A3" s="50" t="s">
        <v>9</v>
      </c>
      <c r="B3" s="49" t="s">
        <v>45</v>
      </c>
      <c r="C3" s="234" t="s">
        <v>520</v>
      </c>
      <c r="D3" s="235"/>
      <c r="E3" s="235"/>
      <c r="F3" s="235"/>
      <c r="G3" s="235"/>
      <c r="H3" s="236"/>
      <c r="AC3" s="121" t="s">
        <v>114</v>
      </c>
      <c r="AG3" t="s">
        <v>115</v>
      </c>
    </row>
    <row r="4" spans="1:60" ht="24.95" customHeight="1" x14ac:dyDescent="0.2">
      <c r="A4" s="140" t="s">
        <v>10</v>
      </c>
      <c r="B4" s="141" t="s">
        <v>43</v>
      </c>
      <c r="C4" s="247" t="s">
        <v>522</v>
      </c>
      <c r="D4" s="248"/>
      <c r="E4" s="248"/>
      <c r="F4" s="248"/>
      <c r="G4" s="249"/>
      <c r="AG4" t="s">
        <v>116</v>
      </c>
    </row>
    <row r="5" spans="1:60" x14ac:dyDescent="0.2">
      <c r="D5" s="10"/>
    </row>
    <row r="6" spans="1:60" ht="38.25" x14ac:dyDescent="0.2">
      <c r="A6" s="143" t="s">
        <v>117</v>
      </c>
      <c r="B6" s="145" t="s">
        <v>118</v>
      </c>
      <c r="C6" s="145" t="s">
        <v>119</v>
      </c>
      <c r="D6" s="144" t="s">
        <v>120</v>
      </c>
      <c r="E6" s="143" t="s">
        <v>121</v>
      </c>
      <c r="F6" s="142" t="s">
        <v>122</v>
      </c>
      <c r="G6" s="143" t="s">
        <v>31</v>
      </c>
      <c r="H6" s="146" t="s">
        <v>32</v>
      </c>
      <c r="I6" s="146" t="s">
        <v>123</v>
      </c>
      <c r="J6" s="146" t="s">
        <v>33</v>
      </c>
      <c r="K6" s="146" t="s">
        <v>124</v>
      </c>
      <c r="L6" s="146" t="s">
        <v>125</v>
      </c>
      <c r="M6" s="146" t="s">
        <v>126</v>
      </c>
      <c r="N6" s="146" t="s">
        <v>127</v>
      </c>
      <c r="O6" s="146" t="s">
        <v>128</v>
      </c>
      <c r="P6" s="146" t="s">
        <v>129</v>
      </c>
      <c r="Q6" s="146" t="s">
        <v>130</v>
      </c>
      <c r="R6" s="146" t="s">
        <v>131</v>
      </c>
      <c r="S6" s="146" t="s">
        <v>132</v>
      </c>
      <c r="T6" s="146" t="s">
        <v>133</v>
      </c>
      <c r="U6" s="146" t="s">
        <v>134</v>
      </c>
      <c r="V6" s="146" t="s">
        <v>135</v>
      </c>
      <c r="W6" s="146" t="s">
        <v>136</v>
      </c>
      <c r="X6" s="146" t="s">
        <v>137</v>
      </c>
      <c r="Y6" s="146" t="s">
        <v>138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139</v>
      </c>
      <c r="B8" s="162" t="s">
        <v>60</v>
      </c>
      <c r="C8" s="182" t="s">
        <v>61</v>
      </c>
      <c r="D8" s="163"/>
      <c r="E8" s="164"/>
      <c r="F8" s="165"/>
      <c r="G8" s="165">
        <f>SUMIF(AG9:AG14,"&lt;&gt;NOR",G9:G14)</f>
        <v>0</v>
      </c>
      <c r="H8" s="165"/>
      <c r="I8" s="165">
        <f>SUM(I9:I14)</f>
        <v>0</v>
      </c>
      <c r="J8" s="165"/>
      <c r="K8" s="165">
        <f>SUM(K9:K14)</f>
        <v>103835.22</v>
      </c>
      <c r="L8" s="165"/>
      <c r="M8" s="165">
        <f>SUM(M9:M14)</f>
        <v>0</v>
      </c>
      <c r="N8" s="164"/>
      <c r="O8" s="164">
        <f>SUM(O9:O14)</f>
        <v>0</v>
      </c>
      <c r="P8" s="164"/>
      <c r="Q8" s="164">
        <f>SUM(Q9:Q14)</f>
        <v>0</v>
      </c>
      <c r="R8" s="165"/>
      <c r="S8" s="165"/>
      <c r="T8" s="165"/>
      <c r="U8" s="165"/>
      <c r="V8" s="166">
        <f>SUM(V9:V14)</f>
        <v>0</v>
      </c>
      <c r="W8" s="160"/>
      <c r="X8" s="160"/>
      <c r="Y8" s="160"/>
      <c r="AG8" t="s">
        <v>140</v>
      </c>
    </row>
    <row r="9" spans="1:60" ht="22.5" outlineLevel="1" x14ac:dyDescent="0.2">
      <c r="A9" s="168">
        <v>1</v>
      </c>
      <c r="B9" s="169" t="s">
        <v>141</v>
      </c>
      <c r="C9" s="183" t="s">
        <v>142</v>
      </c>
      <c r="D9" s="170" t="s">
        <v>143</v>
      </c>
      <c r="E9" s="171">
        <v>184.10499999999999</v>
      </c>
      <c r="F9" s="172"/>
      <c r="G9" s="173">
        <f>ROUND(E9*F9,2)</f>
        <v>0</v>
      </c>
      <c r="H9" s="172">
        <v>0</v>
      </c>
      <c r="I9" s="173">
        <f>ROUND(E9*H9,2)</f>
        <v>0</v>
      </c>
      <c r="J9" s="172">
        <v>564</v>
      </c>
      <c r="K9" s="173">
        <f>ROUND(E9*J9,2)</f>
        <v>103835.22</v>
      </c>
      <c r="L9" s="173">
        <v>21</v>
      </c>
      <c r="M9" s="173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3"/>
      <c r="S9" s="173" t="s">
        <v>144</v>
      </c>
      <c r="T9" s="173" t="s">
        <v>144</v>
      </c>
      <c r="U9" s="173">
        <v>0</v>
      </c>
      <c r="V9" s="174">
        <f>ROUND(E9*U9,2)</f>
        <v>0</v>
      </c>
      <c r="W9" s="157"/>
      <c r="X9" s="157" t="s">
        <v>145</v>
      </c>
      <c r="Y9" s="157" t="s">
        <v>146</v>
      </c>
      <c r="Z9" s="147"/>
      <c r="AA9" s="147"/>
      <c r="AB9" s="147"/>
      <c r="AC9" s="147"/>
      <c r="AD9" s="147"/>
      <c r="AE9" s="147"/>
      <c r="AF9" s="147"/>
      <c r="AG9" s="147" t="s">
        <v>147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4" t="s">
        <v>148</v>
      </c>
      <c r="D10" s="158"/>
      <c r="E10" s="159">
        <v>137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149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4" t="s">
        <v>150</v>
      </c>
      <c r="D11" s="158"/>
      <c r="E11" s="159">
        <v>30.24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149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4" t="s">
        <v>151</v>
      </c>
      <c r="D12" s="158"/>
      <c r="E12" s="159">
        <v>3.9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149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84" t="s">
        <v>152</v>
      </c>
      <c r="D13" s="158"/>
      <c r="E13" s="159">
        <v>2.5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149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84" t="s">
        <v>153</v>
      </c>
      <c r="D14" s="158"/>
      <c r="E14" s="159">
        <v>10.46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149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">
      <c r="A15" s="161" t="s">
        <v>139</v>
      </c>
      <c r="B15" s="162" t="s">
        <v>62</v>
      </c>
      <c r="C15" s="182" t="s">
        <v>63</v>
      </c>
      <c r="D15" s="163"/>
      <c r="E15" s="164"/>
      <c r="F15" s="165"/>
      <c r="G15" s="165">
        <f>SUMIF(AG16:AG40,"&lt;&gt;NOR",G16:G40)</f>
        <v>0</v>
      </c>
      <c r="H15" s="165"/>
      <c r="I15" s="165">
        <f>SUM(I16:I40)</f>
        <v>0</v>
      </c>
      <c r="J15" s="165"/>
      <c r="K15" s="165">
        <f>SUM(K16:K40)</f>
        <v>52673.25</v>
      </c>
      <c r="L15" s="165"/>
      <c r="M15" s="165">
        <f>SUM(M16:M40)</f>
        <v>0</v>
      </c>
      <c r="N15" s="164"/>
      <c r="O15" s="164">
        <f>SUM(O16:O40)</f>
        <v>0</v>
      </c>
      <c r="P15" s="164"/>
      <c r="Q15" s="164">
        <f>SUM(Q16:Q40)</f>
        <v>41.489999999999995</v>
      </c>
      <c r="R15" s="165"/>
      <c r="S15" s="165"/>
      <c r="T15" s="165"/>
      <c r="U15" s="165"/>
      <c r="V15" s="166">
        <f>SUM(V16:V40)</f>
        <v>81.349999999999994</v>
      </c>
      <c r="W15" s="160"/>
      <c r="X15" s="160"/>
      <c r="Y15" s="160"/>
      <c r="AG15" t="s">
        <v>140</v>
      </c>
    </row>
    <row r="16" spans="1:60" outlineLevel="1" x14ac:dyDescent="0.2">
      <c r="A16" s="168">
        <v>2</v>
      </c>
      <c r="B16" s="169" t="s">
        <v>154</v>
      </c>
      <c r="C16" s="183" t="s">
        <v>155</v>
      </c>
      <c r="D16" s="170" t="s">
        <v>156</v>
      </c>
      <c r="E16" s="171">
        <v>100</v>
      </c>
      <c r="F16" s="172"/>
      <c r="G16" s="173">
        <f>ROUND(E16*F16,2)</f>
        <v>0</v>
      </c>
      <c r="H16" s="172">
        <v>0</v>
      </c>
      <c r="I16" s="173">
        <f>ROUND(E16*H16,2)</f>
        <v>0</v>
      </c>
      <c r="J16" s="172">
        <v>88.6</v>
      </c>
      <c r="K16" s="173">
        <f>ROUND(E16*J16,2)</f>
        <v>8860</v>
      </c>
      <c r="L16" s="173">
        <v>21</v>
      </c>
      <c r="M16" s="173">
        <f>G16*(1+L16/100)</f>
        <v>0</v>
      </c>
      <c r="N16" s="171">
        <v>0</v>
      </c>
      <c r="O16" s="171">
        <f>ROUND(E16*N16,2)</f>
        <v>0</v>
      </c>
      <c r="P16" s="171">
        <v>0.13800000000000001</v>
      </c>
      <c r="Q16" s="171">
        <f>ROUND(E16*P16,2)</f>
        <v>13.8</v>
      </c>
      <c r="R16" s="173"/>
      <c r="S16" s="173" t="s">
        <v>144</v>
      </c>
      <c r="T16" s="173" t="s">
        <v>144</v>
      </c>
      <c r="U16" s="173">
        <v>0.16</v>
      </c>
      <c r="V16" s="174">
        <f>ROUND(E16*U16,2)</f>
        <v>16</v>
      </c>
      <c r="W16" s="157"/>
      <c r="X16" s="157" t="s">
        <v>145</v>
      </c>
      <c r="Y16" s="157" t="s">
        <v>146</v>
      </c>
      <c r="Z16" s="147"/>
      <c r="AA16" s="147"/>
      <c r="AB16" s="147"/>
      <c r="AC16" s="147"/>
      <c r="AD16" s="147"/>
      <c r="AE16" s="147"/>
      <c r="AF16" s="147"/>
      <c r="AG16" s="147" t="s">
        <v>147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4" t="s">
        <v>157</v>
      </c>
      <c r="D17" s="158"/>
      <c r="E17" s="159">
        <v>100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149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84" t="s">
        <v>158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149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4" t="s">
        <v>159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149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4" t="s">
        <v>160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149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84" t="s">
        <v>161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149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75">
        <v>3</v>
      </c>
      <c r="B22" s="176" t="s">
        <v>162</v>
      </c>
      <c r="C22" s="185" t="s">
        <v>163</v>
      </c>
      <c r="D22" s="177" t="s">
        <v>156</v>
      </c>
      <c r="E22" s="178">
        <v>100</v>
      </c>
      <c r="F22" s="179"/>
      <c r="G22" s="180">
        <f>ROUND(E22*F22,2)</f>
        <v>0</v>
      </c>
      <c r="H22" s="179">
        <v>0</v>
      </c>
      <c r="I22" s="180">
        <f>ROUND(E22*H22,2)</f>
        <v>0</v>
      </c>
      <c r="J22" s="179">
        <v>96.5</v>
      </c>
      <c r="K22" s="180">
        <f>ROUND(E22*J22,2)</f>
        <v>9650</v>
      </c>
      <c r="L22" s="180">
        <v>21</v>
      </c>
      <c r="M22" s="180">
        <f>G22*(1+L22/100)</f>
        <v>0</v>
      </c>
      <c r="N22" s="178">
        <v>0</v>
      </c>
      <c r="O22" s="178">
        <f>ROUND(E22*N22,2)</f>
        <v>0</v>
      </c>
      <c r="P22" s="178">
        <v>0.24</v>
      </c>
      <c r="Q22" s="178">
        <f>ROUND(E22*P22,2)</f>
        <v>24</v>
      </c>
      <c r="R22" s="180"/>
      <c r="S22" s="180" t="s">
        <v>164</v>
      </c>
      <c r="T22" s="180" t="s">
        <v>164</v>
      </c>
      <c r="U22" s="180">
        <v>0.376</v>
      </c>
      <c r="V22" s="181">
        <f>ROUND(E22*U22,2)</f>
        <v>37.6</v>
      </c>
      <c r="W22" s="157"/>
      <c r="X22" s="157" t="s">
        <v>145</v>
      </c>
      <c r="Y22" s="157" t="s">
        <v>146</v>
      </c>
      <c r="Z22" s="147"/>
      <c r="AA22" s="147"/>
      <c r="AB22" s="147"/>
      <c r="AC22" s="147"/>
      <c r="AD22" s="147"/>
      <c r="AE22" s="147"/>
      <c r="AF22" s="147"/>
      <c r="AG22" s="147" t="s">
        <v>147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75">
        <v>4</v>
      </c>
      <c r="B23" s="176" t="s">
        <v>165</v>
      </c>
      <c r="C23" s="185" t="s">
        <v>166</v>
      </c>
      <c r="D23" s="177" t="s">
        <v>167</v>
      </c>
      <c r="E23" s="178">
        <v>29.5</v>
      </c>
      <c r="F23" s="179"/>
      <c r="G23" s="180">
        <f>ROUND(E23*F23,2)</f>
        <v>0</v>
      </c>
      <c r="H23" s="179">
        <v>0</v>
      </c>
      <c r="I23" s="180">
        <f>ROUND(E23*H23,2)</f>
        <v>0</v>
      </c>
      <c r="J23" s="179">
        <v>82.5</v>
      </c>
      <c r="K23" s="180">
        <f>ROUND(E23*J23,2)</f>
        <v>2433.75</v>
      </c>
      <c r="L23" s="180">
        <v>21</v>
      </c>
      <c r="M23" s="180">
        <f>G23*(1+L23/100)</f>
        <v>0</v>
      </c>
      <c r="N23" s="178">
        <v>0</v>
      </c>
      <c r="O23" s="178">
        <f>ROUND(E23*N23,2)</f>
        <v>0</v>
      </c>
      <c r="P23" s="178">
        <v>0.125</v>
      </c>
      <c r="Q23" s="178">
        <f>ROUND(E23*P23,2)</f>
        <v>3.69</v>
      </c>
      <c r="R23" s="180"/>
      <c r="S23" s="180" t="s">
        <v>144</v>
      </c>
      <c r="T23" s="180" t="s">
        <v>144</v>
      </c>
      <c r="U23" s="180">
        <v>0.08</v>
      </c>
      <c r="V23" s="181">
        <f>ROUND(E23*U23,2)</f>
        <v>2.36</v>
      </c>
      <c r="W23" s="157"/>
      <c r="X23" s="157" t="s">
        <v>145</v>
      </c>
      <c r="Y23" s="157" t="s">
        <v>146</v>
      </c>
      <c r="Z23" s="147"/>
      <c r="AA23" s="147"/>
      <c r="AB23" s="147"/>
      <c r="AC23" s="147"/>
      <c r="AD23" s="147"/>
      <c r="AE23" s="147"/>
      <c r="AF23" s="147"/>
      <c r="AG23" s="147" t="s">
        <v>147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68">
        <v>5</v>
      </c>
      <c r="B24" s="169" t="s">
        <v>168</v>
      </c>
      <c r="C24" s="183" t="s">
        <v>169</v>
      </c>
      <c r="D24" s="170" t="s">
        <v>167</v>
      </c>
      <c r="E24" s="171">
        <v>30.5</v>
      </c>
      <c r="F24" s="172"/>
      <c r="G24" s="173">
        <f>ROUND(E24*F24,2)</f>
        <v>0</v>
      </c>
      <c r="H24" s="172">
        <v>0</v>
      </c>
      <c r="I24" s="173">
        <f>ROUND(E24*H24,2)</f>
        <v>0</v>
      </c>
      <c r="J24" s="172">
        <v>155</v>
      </c>
      <c r="K24" s="173">
        <f>ROUND(E24*J24,2)</f>
        <v>4727.5</v>
      </c>
      <c r="L24" s="173">
        <v>21</v>
      </c>
      <c r="M24" s="173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3"/>
      <c r="S24" s="173" t="s">
        <v>144</v>
      </c>
      <c r="T24" s="173" t="s">
        <v>144</v>
      </c>
      <c r="U24" s="173">
        <v>0.27500000000000002</v>
      </c>
      <c r="V24" s="174">
        <f>ROUND(E24*U24,2)</f>
        <v>8.39</v>
      </c>
      <c r="W24" s="157"/>
      <c r="X24" s="157" t="s">
        <v>145</v>
      </c>
      <c r="Y24" s="157" t="s">
        <v>146</v>
      </c>
      <c r="Z24" s="147"/>
      <c r="AA24" s="147"/>
      <c r="AB24" s="147"/>
      <c r="AC24" s="147"/>
      <c r="AD24" s="147"/>
      <c r="AE24" s="147"/>
      <c r="AF24" s="147"/>
      <c r="AG24" s="147" t="s">
        <v>147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4" t="s">
        <v>170</v>
      </c>
      <c r="D25" s="158"/>
      <c r="E25" s="159">
        <v>30.5</v>
      </c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149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4" t="s">
        <v>158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149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4" t="s">
        <v>171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149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68">
        <v>6</v>
      </c>
      <c r="B28" s="169" t="s">
        <v>172</v>
      </c>
      <c r="C28" s="183" t="s">
        <v>173</v>
      </c>
      <c r="D28" s="170" t="s">
        <v>174</v>
      </c>
      <c r="E28" s="171">
        <v>1</v>
      </c>
      <c r="F28" s="172"/>
      <c r="G28" s="173">
        <f>ROUND(E28*F28,2)</f>
        <v>0</v>
      </c>
      <c r="H28" s="172">
        <v>0</v>
      </c>
      <c r="I28" s="173">
        <f>ROUND(E28*H28,2)</f>
        <v>0</v>
      </c>
      <c r="J28" s="172">
        <v>5000</v>
      </c>
      <c r="K28" s="173">
        <f>ROUND(E28*J28,2)</f>
        <v>5000</v>
      </c>
      <c r="L28" s="173">
        <v>21</v>
      </c>
      <c r="M28" s="173">
        <f>G28*(1+L28/100)</f>
        <v>0</v>
      </c>
      <c r="N28" s="171">
        <v>0</v>
      </c>
      <c r="O28" s="171">
        <f>ROUND(E28*N28,2)</f>
        <v>0</v>
      </c>
      <c r="P28" s="171">
        <v>0</v>
      </c>
      <c r="Q28" s="171">
        <f>ROUND(E28*P28,2)</f>
        <v>0</v>
      </c>
      <c r="R28" s="173"/>
      <c r="S28" s="173" t="s">
        <v>175</v>
      </c>
      <c r="T28" s="173" t="s">
        <v>176</v>
      </c>
      <c r="U28" s="173">
        <v>0</v>
      </c>
      <c r="V28" s="174">
        <f>ROUND(E28*U28,2)</f>
        <v>0</v>
      </c>
      <c r="W28" s="157"/>
      <c r="X28" s="157" t="s">
        <v>145</v>
      </c>
      <c r="Y28" s="157" t="s">
        <v>146</v>
      </c>
      <c r="Z28" s="147"/>
      <c r="AA28" s="147"/>
      <c r="AB28" s="147"/>
      <c r="AC28" s="147"/>
      <c r="AD28" s="147"/>
      <c r="AE28" s="147"/>
      <c r="AF28" s="147"/>
      <c r="AG28" s="147" t="s">
        <v>147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4" t="s">
        <v>60</v>
      </c>
      <c r="D29" s="158"/>
      <c r="E29" s="159">
        <v>1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149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3" x14ac:dyDescent="0.2">
      <c r="A30" s="154"/>
      <c r="B30" s="155"/>
      <c r="C30" s="184" t="s">
        <v>158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149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3" x14ac:dyDescent="0.2">
      <c r="A31" s="154"/>
      <c r="B31" s="155"/>
      <c r="C31" s="184" t="s">
        <v>177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149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8">
        <v>7</v>
      </c>
      <c r="B32" s="169" t="s">
        <v>178</v>
      </c>
      <c r="C32" s="183" t="s">
        <v>179</v>
      </c>
      <c r="D32" s="170" t="s">
        <v>174</v>
      </c>
      <c r="E32" s="171">
        <v>2</v>
      </c>
      <c r="F32" s="172"/>
      <c r="G32" s="173">
        <f>ROUND(E32*F32,2)</f>
        <v>0</v>
      </c>
      <c r="H32" s="172">
        <v>0</v>
      </c>
      <c r="I32" s="173">
        <f>ROUND(E32*H32,2)</f>
        <v>0</v>
      </c>
      <c r="J32" s="172">
        <v>5000</v>
      </c>
      <c r="K32" s="173">
        <f>ROUND(E32*J32,2)</f>
        <v>10000</v>
      </c>
      <c r="L32" s="173">
        <v>21</v>
      </c>
      <c r="M32" s="173">
        <f>G32*(1+L32/100)</f>
        <v>0</v>
      </c>
      <c r="N32" s="171">
        <v>0</v>
      </c>
      <c r="O32" s="171">
        <f>ROUND(E32*N32,2)</f>
        <v>0</v>
      </c>
      <c r="P32" s="171">
        <v>0</v>
      </c>
      <c r="Q32" s="171">
        <f>ROUND(E32*P32,2)</f>
        <v>0</v>
      </c>
      <c r="R32" s="173"/>
      <c r="S32" s="173" t="s">
        <v>175</v>
      </c>
      <c r="T32" s="173" t="s">
        <v>176</v>
      </c>
      <c r="U32" s="173">
        <v>0</v>
      </c>
      <c r="V32" s="174">
        <f>ROUND(E32*U32,2)</f>
        <v>0</v>
      </c>
      <c r="W32" s="157"/>
      <c r="X32" s="157" t="s">
        <v>145</v>
      </c>
      <c r="Y32" s="157" t="s">
        <v>146</v>
      </c>
      <c r="Z32" s="147"/>
      <c r="AA32" s="147"/>
      <c r="AB32" s="147"/>
      <c r="AC32" s="147"/>
      <c r="AD32" s="147"/>
      <c r="AE32" s="147"/>
      <c r="AF32" s="147"/>
      <c r="AG32" s="147" t="s">
        <v>147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84" t="s">
        <v>180</v>
      </c>
      <c r="D33" s="158"/>
      <c r="E33" s="159">
        <v>2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149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3" x14ac:dyDescent="0.2">
      <c r="A34" s="154"/>
      <c r="B34" s="155"/>
      <c r="C34" s="184" t="s">
        <v>158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149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4" t="s">
        <v>181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149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84" t="s">
        <v>182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149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4" t="s">
        <v>183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149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84" t="s">
        <v>184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149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68">
        <v>8</v>
      </c>
      <c r="B39" s="169" t="s">
        <v>185</v>
      </c>
      <c r="C39" s="183" t="s">
        <v>186</v>
      </c>
      <c r="D39" s="170" t="s">
        <v>187</v>
      </c>
      <c r="E39" s="171">
        <v>17</v>
      </c>
      <c r="F39" s="172"/>
      <c r="G39" s="173">
        <f>ROUND(E39*F39,2)</f>
        <v>0</v>
      </c>
      <c r="H39" s="172">
        <v>0</v>
      </c>
      <c r="I39" s="173">
        <f>ROUND(E39*H39,2)</f>
        <v>0</v>
      </c>
      <c r="J39" s="172">
        <v>706</v>
      </c>
      <c r="K39" s="173">
        <f>ROUND(E39*J39,2)</f>
        <v>12002</v>
      </c>
      <c r="L39" s="173">
        <v>21</v>
      </c>
      <c r="M39" s="173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3" t="s">
        <v>188</v>
      </c>
      <c r="S39" s="173" t="s">
        <v>144</v>
      </c>
      <c r="T39" s="173" t="s">
        <v>144</v>
      </c>
      <c r="U39" s="173">
        <v>1</v>
      </c>
      <c r="V39" s="174">
        <f>ROUND(E39*U39,2)</f>
        <v>17</v>
      </c>
      <c r="W39" s="157"/>
      <c r="X39" s="157" t="s">
        <v>189</v>
      </c>
      <c r="Y39" s="157" t="s">
        <v>146</v>
      </c>
      <c r="Z39" s="147"/>
      <c r="AA39" s="147"/>
      <c r="AB39" s="147"/>
      <c r="AC39" s="147"/>
      <c r="AD39" s="147"/>
      <c r="AE39" s="147"/>
      <c r="AF39" s="147"/>
      <c r="AG39" s="147" t="s">
        <v>190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184" t="s">
        <v>191</v>
      </c>
      <c r="D40" s="158"/>
      <c r="E40" s="159">
        <v>17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149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2">
      <c r="A41" s="161" t="s">
        <v>139</v>
      </c>
      <c r="B41" s="162" t="s">
        <v>64</v>
      </c>
      <c r="C41" s="182" t="s">
        <v>65</v>
      </c>
      <c r="D41" s="163"/>
      <c r="E41" s="164"/>
      <c r="F41" s="165"/>
      <c r="G41" s="165">
        <f>SUMIF(AG42:AG49,"&lt;&gt;NOR",G42:G49)</f>
        <v>0</v>
      </c>
      <c r="H41" s="165"/>
      <c r="I41" s="165">
        <f>SUM(I42:I49)</f>
        <v>0</v>
      </c>
      <c r="J41" s="165"/>
      <c r="K41" s="165">
        <f>SUM(K42:K49)</f>
        <v>27676.620000000003</v>
      </c>
      <c r="L41" s="165"/>
      <c r="M41" s="165">
        <f>SUM(M42:M49)</f>
        <v>0</v>
      </c>
      <c r="N41" s="164"/>
      <c r="O41" s="164">
        <f>SUM(O42:O49)</f>
        <v>0</v>
      </c>
      <c r="P41" s="164"/>
      <c r="Q41" s="164">
        <f>SUM(Q42:Q49)</f>
        <v>0</v>
      </c>
      <c r="R41" s="165"/>
      <c r="S41" s="165"/>
      <c r="T41" s="165"/>
      <c r="U41" s="165"/>
      <c r="V41" s="166">
        <f>SUM(V42:V49)</f>
        <v>38.9</v>
      </c>
      <c r="W41" s="160"/>
      <c r="X41" s="160"/>
      <c r="Y41" s="160"/>
      <c r="AG41" t="s">
        <v>140</v>
      </c>
    </row>
    <row r="42" spans="1:60" outlineLevel="1" x14ac:dyDescent="0.2">
      <c r="A42" s="168">
        <v>9</v>
      </c>
      <c r="B42" s="169" t="s">
        <v>192</v>
      </c>
      <c r="C42" s="183" t="s">
        <v>193</v>
      </c>
      <c r="D42" s="170" t="s">
        <v>143</v>
      </c>
      <c r="E42" s="171">
        <v>167.84</v>
      </c>
      <c r="F42" s="172"/>
      <c r="G42" s="173">
        <f>ROUND(E42*F42,2)</f>
        <v>0</v>
      </c>
      <c r="H42" s="172">
        <v>0</v>
      </c>
      <c r="I42" s="173">
        <f>ROUND(E42*H42,2)</f>
        <v>0</v>
      </c>
      <c r="J42" s="172">
        <v>159</v>
      </c>
      <c r="K42" s="173">
        <f>ROUND(E42*J42,2)</f>
        <v>26686.560000000001</v>
      </c>
      <c r="L42" s="173">
        <v>21</v>
      </c>
      <c r="M42" s="173">
        <f>G42*(1+L42/100)</f>
        <v>0</v>
      </c>
      <c r="N42" s="171">
        <v>0</v>
      </c>
      <c r="O42" s="171">
        <f>ROUND(E42*N42,2)</f>
        <v>0</v>
      </c>
      <c r="P42" s="171">
        <v>0</v>
      </c>
      <c r="Q42" s="171">
        <f>ROUND(E42*P42,2)</f>
        <v>0</v>
      </c>
      <c r="R42" s="173"/>
      <c r="S42" s="173" t="s">
        <v>144</v>
      </c>
      <c r="T42" s="173" t="s">
        <v>144</v>
      </c>
      <c r="U42" s="173">
        <v>0.223</v>
      </c>
      <c r="V42" s="174">
        <f>ROUND(E42*U42,2)</f>
        <v>37.43</v>
      </c>
      <c r="W42" s="157"/>
      <c r="X42" s="157" t="s">
        <v>145</v>
      </c>
      <c r="Y42" s="157" t="s">
        <v>146</v>
      </c>
      <c r="Z42" s="147"/>
      <c r="AA42" s="147"/>
      <c r="AB42" s="147"/>
      <c r="AC42" s="147"/>
      <c r="AD42" s="147"/>
      <c r="AE42" s="147"/>
      <c r="AF42" s="147"/>
      <c r="AG42" s="147" t="s">
        <v>147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2" x14ac:dyDescent="0.2">
      <c r="A43" s="154"/>
      <c r="B43" s="155"/>
      <c r="C43" s="184" t="s">
        <v>194</v>
      </c>
      <c r="D43" s="158"/>
      <c r="E43" s="159">
        <v>137.6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149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4" t="s">
        <v>195</v>
      </c>
      <c r="D44" s="158"/>
      <c r="E44" s="159">
        <v>30.24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149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68">
        <v>10</v>
      </c>
      <c r="B45" s="169" t="s">
        <v>196</v>
      </c>
      <c r="C45" s="183" t="s">
        <v>197</v>
      </c>
      <c r="D45" s="170" t="s">
        <v>143</v>
      </c>
      <c r="E45" s="171">
        <v>16.724</v>
      </c>
      <c r="F45" s="172"/>
      <c r="G45" s="173">
        <f>ROUND(E45*F45,2)</f>
        <v>0</v>
      </c>
      <c r="H45" s="172">
        <v>0</v>
      </c>
      <c r="I45" s="173">
        <f>ROUND(E45*H45,2)</f>
        <v>0</v>
      </c>
      <c r="J45" s="172">
        <v>59.2</v>
      </c>
      <c r="K45" s="173">
        <f>ROUND(E45*J45,2)</f>
        <v>990.06</v>
      </c>
      <c r="L45" s="173">
        <v>21</v>
      </c>
      <c r="M45" s="173">
        <f>G45*(1+L45/100)</f>
        <v>0</v>
      </c>
      <c r="N45" s="171">
        <v>0</v>
      </c>
      <c r="O45" s="171">
        <f>ROUND(E45*N45,2)</f>
        <v>0</v>
      </c>
      <c r="P45" s="171">
        <v>0</v>
      </c>
      <c r="Q45" s="171">
        <f>ROUND(E45*P45,2)</f>
        <v>0</v>
      </c>
      <c r="R45" s="173"/>
      <c r="S45" s="173" t="s">
        <v>144</v>
      </c>
      <c r="T45" s="173" t="s">
        <v>144</v>
      </c>
      <c r="U45" s="173">
        <v>8.7999999999999995E-2</v>
      </c>
      <c r="V45" s="174">
        <f>ROUND(E45*U45,2)</f>
        <v>1.47</v>
      </c>
      <c r="W45" s="157"/>
      <c r="X45" s="157" t="s">
        <v>145</v>
      </c>
      <c r="Y45" s="157" t="s">
        <v>146</v>
      </c>
      <c r="Z45" s="147"/>
      <c r="AA45" s="147"/>
      <c r="AB45" s="147"/>
      <c r="AC45" s="147"/>
      <c r="AD45" s="147"/>
      <c r="AE45" s="147"/>
      <c r="AF45" s="147"/>
      <c r="AG45" s="147" t="s">
        <v>147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2" x14ac:dyDescent="0.2">
      <c r="A46" s="154"/>
      <c r="B46" s="155"/>
      <c r="C46" s="184" t="s">
        <v>198</v>
      </c>
      <c r="D46" s="158"/>
      <c r="E46" s="159">
        <v>13.7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149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4" t="s">
        <v>199</v>
      </c>
      <c r="D47" s="158"/>
      <c r="E47" s="159">
        <v>3.02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149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4" t="s">
        <v>158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149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4" t="s">
        <v>200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149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x14ac:dyDescent="0.2">
      <c r="A50" s="161" t="s">
        <v>139</v>
      </c>
      <c r="B50" s="162" t="s">
        <v>66</v>
      </c>
      <c r="C50" s="182" t="s">
        <v>67</v>
      </c>
      <c r="D50" s="163"/>
      <c r="E50" s="164"/>
      <c r="F50" s="165"/>
      <c r="G50" s="165">
        <f>SUMIF(AG51:AG57,"&lt;&gt;NOR",G51:G57)</f>
        <v>0</v>
      </c>
      <c r="H50" s="165"/>
      <c r="I50" s="165">
        <f>SUM(I51:I57)</f>
        <v>0</v>
      </c>
      <c r="J50" s="165"/>
      <c r="K50" s="165">
        <f>SUM(K51:K57)</f>
        <v>29982.16</v>
      </c>
      <c r="L50" s="165"/>
      <c r="M50" s="165">
        <f>SUM(M51:M57)</f>
        <v>0</v>
      </c>
      <c r="N50" s="164"/>
      <c r="O50" s="164">
        <f>SUM(O51:O57)</f>
        <v>0</v>
      </c>
      <c r="P50" s="164"/>
      <c r="Q50" s="164">
        <f>SUM(Q51:Q57)</f>
        <v>0</v>
      </c>
      <c r="R50" s="165"/>
      <c r="S50" s="165"/>
      <c r="T50" s="165"/>
      <c r="U50" s="165"/>
      <c r="V50" s="166">
        <f>SUM(V51:V57)</f>
        <v>43.08</v>
      </c>
      <c r="W50" s="160"/>
      <c r="X50" s="160"/>
      <c r="Y50" s="160"/>
      <c r="AG50" t="s">
        <v>140</v>
      </c>
    </row>
    <row r="51" spans="1:60" outlineLevel="1" x14ac:dyDescent="0.2">
      <c r="A51" s="168">
        <v>11</v>
      </c>
      <c r="B51" s="169" t="s">
        <v>201</v>
      </c>
      <c r="C51" s="183" t="s">
        <v>202</v>
      </c>
      <c r="D51" s="170" t="s">
        <v>143</v>
      </c>
      <c r="E51" s="171">
        <v>2.5</v>
      </c>
      <c r="F51" s="172"/>
      <c r="G51" s="173">
        <f>ROUND(E51*F51,2)</f>
        <v>0</v>
      </c>
      <c r="H51" s="172">
        <v>0</v>
      </c>
      <c r="I51" s="173">
        <f>ROUND(E51*H51,2)</f>
        <v>0</v>
      </c>
      <c r="J51" s="172">
        <v>478.5</v>
      </c>
      <c r="K51" s="173">
        <f>ROUND(E51*J51,2)</f>
        <v>1196.25</v>
      </c>
      <c r="L51" s="173">
        <v>21</v>
      </c>
      <c r="M51" s="173">
        <f>G51*(1+L51/100)</f>
        <v>0</v>
      </c>
      <c r="N51" s="171">
        <v>0</v>
      </c>
      <c r="O51" s="171">
        <f>ROUND(E51*N51,2)</f>
        <v>0</v>
      </c>
      <c r="P51" s="171">
        <v>0</v>
      </c>
      <c r="Q51" s="171">
        <f>ROUND(E51*P51,2)</f>
        <v>0</v>
      </c>
      <c r="R51" s="173"/>
      <c r="S51" s="173" t="s">
        <v>144</v>
      </c>
      <c r="T51" s="173" t="s">
        <v>144</v>
      </c>
      <c r="U51" s="173">
        <v>0.26666000000000001</v>
      </c>
      <c r="V51" s="174">
        <f>ROUND(E51*U51,2)</f>
        <v>0.67</v>
      </c>
      <c r="W51" s="157"/>
      <c r="X51" s="157" t="s">
        <v>145</v>
      </c>
      <c r="Y51" s="157" t="s">
        <v>146</v>
      </c>
      <c r="Z51" s="147"/>
      <c r="AA51" s="147"/>
      <c r="AB51" s="147"/>
      <c r="AC51" s="147"/>
      <c r="AD51" s="147"/>
      <c r="AE51" s="147"/>
      <c r="AF51" s="147"/>
      <c r="AG51" s="147" t="s">
        <v>147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84" t="s">
        <v>152</v>
      </c>
      <c r="D52" s="158"/>
      <c r="E52" s="159">
        <v>2.5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149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4" t="s">
        <v>203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149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8">
        <v>12</v>
      </c>
      <c r="B54" s="169" t="s">
        <v>204</v>
      </c>
      <c r="C54" s="183" t="s">
        <v>205</v>
      </c>
      <c r="D54" s="170" t="s">
        <v>143</v>
      </c>
      <c r="E54" s="171">
        <v>14.904</v>
      </c>
      <c r="F54" s="172"/>
      <c r="G54" s="173">
        <f>ROUND(E54*F54,2)</f>
        <v>0</v>
      </c>
      <c r="H54" s="172">
        <v>0</v>
      </c>
      <c r="I54" s="173">
        <f>ROUND(E54*H54,2)</f>
        <v>0</v>
      </c>
      <c r="J54" s="172">
        <v>657</v>
      </c>
      <c r="K54" s="173">
        <f>ROUND(E54*J54,2)</f>
        <v>9791.93</v>
      </c>
      <c r="L54" s="173">
        <v>21</v>
      </c>
      <c r="M54" s="173">
        <f>G54*(1+L54/100)</f>
        <v>0</v>
      </c>
      <c r="N54" s="171">
        <v>0</v>
      </c>
      <c r="O54" s="171">
        <f>ROUND(E54*N54,2)</f>
        <v>0</v>
      </c>
      <c r="P54" s="171">
        <v>0</v>
      </c>
      <c r="Q54" s="171">
        <f>ROUND(E54*P54,2)</f>
        <v>0</v>
      </c>
      <c r="R54" s="173"/>
      <c r="S54" s="173" t="s">
        <v>144</v>
      </c>
      <c r="T54" s="173" t="s">
        <v>144</v>
      </c>
      <c r="U54" s="173">
        <v>0.36499999999999999</v>
      </c>
      <c r="V54" s="174">
        <f>ROUND(E54*U54,2)</f>
        <v>5.44</v>
      </c>
      <c r="W54" s="157"/>
      <c r="X54" s="157" t="s">
        <v>145</v>
      </c>
      <c r="Y54" s="157" t="s">
        <v>146</v>
      </c>
      <c r="Z54" s="147"/>
      <c r="AA54" s="147"/>
      <c r="AB54" s="147"/>
      <c r="AC54" s="147"/>
      <c r="AD54" s="147"/>
      <c r="AE54" s="147"/>
      <c r="AF54" s="147"/>
      <c r="AG54" s="147" t="s">
        <v>147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2" x14ac:dyDescent="0.2">
      <c r="A55" s="154"/>
      <c r="B55" s="155"/>
      <c r="C55" s="184" t="s">
        <v>206</v>
      </c>
      <c r="D55" s="158"/>
      <c r="E55" s="159">
        <v>14.9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149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8">
        <v>13</v>
      </c>
      <c r="B56" s="169" t="s">
        <v>207</v>
      </c>
      <c r="C56" s="183" t="s">
        <v>208</v>
      </c>
      <c r="D56" s="170" t="s">
        <v>143</v>
      </c>
      <c r="E56" s="171">
        <v>10.465</v>
      </c>
      <c r="F56" s="172"/>
      <c r="G56" s="173">
        <f>ROUND(E56*F56,2)</f>
        <v>0</v>
      </c>
      <c r="H56" s="172">
        <v>0</v>
      </c>
      <c r="I56" s="173">
        <f>ROUND(E56*H56,2)</f>
        <v>0</v>
      </c>
      <c r="J56" s="172">
        <v>1815</v>
      </c>
      <c r="K56" s="173">
        <f>ROUND(E56*J56,2)</f>
        <v>18993.98</v>
      </c>
      <c r="L56" s="173">
        <v>21</v>
      </c>
      <c r="M56" s="173">
        <f>G56*(1+L56/100)</f>
        <v>0</v>
      </c>
      <c r="N56" s="171">
        <v>0</v>
      </c>
      <c r="O56" s="171">
        <f>ROUND(E56*N56,2)</f>
        <v>0</v>
      </c>
      <c r="P56" s="171">
        <v>0</v>
      </c>
      <c r="Q56" s="171">
        <f>ROUND(E56*P56,2)</f>
        <v>0</v>
      </c>
      <c r="R56" s="173"/>
      <c r="S56" s="173" t="s">
        <v>144</v>
      </c>
      <c r="T56" s="173" t="s">
        <v>144</v>
      </c>
      <c r="U56" s="173">
        <v>3.5329999999999999</v>
      </c>
      <c r="V56" s="174">
        <f>ROUND(E56*U56,2)</f>
        <v>36.97</v>
      </c>
      <c r="W56" s="157"/>
      <c r="X56" s="157" t="s">
        <v>145</v>
      </c>
      <c r="Y56" s="157" t="s">
        <v>146</v>
      </c>
      <c r="Z56" s="147"/>
      <c r="AA56" s="147"/>
      <c r="AB56" s="147"/>
      <c r="AC56" s="147"/>
      <c r="AD56" s="147"/>
      <c r="AE56" s="147"/>
      <c r="AF56" s="147"/>
      <c r="AG56" s="147" t="s">
        <v>147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184" t="s">
        <v>209</v>
      </c>
      <c r="D57" s="158"/>
      <c r="E57" s="159">
        <v>10.46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149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x14ac:dyDescent="0.2">
      <c r="A58" s="161" t="s">
        <v>139</v>
      </c>
      <c r="B58" s="162" t="s">
        <v>68</v>
      </c>
      <c r="C58" s="182" t="s">
        <v>69</v>
      </c>
      <c r="D58" s="163"/>
      <c r="E58" s="164"/>
      <c r="F58" s="165"/>
      <c r="G58" s="165">
        <f>SUMIF(AG59:AG79,"&lt;&gt;NOR",G59:G79)</f>
        <v>0</v>
      </c>
      <c r="H58" s="165"/>
      <c r="I58" s="165">
        <f>SUM(I59:I79)</f>
        <v>0</v>
      </c>
      <c r="J58" s="165"/>
      <c r="K58" s="165">
        <f>SUM(K59:K79)</f>
        <v>90058.96</v>
      </c>
      <c r="L58" s="165"/>
      <c r="M58" s="165">
        <f>SUM(M59:M79)</f>
        <v>0</v>
      </c>
      <c r="N58" s="164"/>
      <c r="O58" s="164">
        <f>SUM(O59:O79)</f>
        <v>0</v>
      </c>
      <c r="P58" s="164"/>
      <c r="Q58" s="164">
        <f>SUM(Q59:Q79)</f>
        <v>0</v>
      </c>
      <c r="R58" s="165"/>
      <c r="S58" s="165"/>
      <c r="T58" s="165"/>
      <c r="U58" s="165"/>
      <c r="V58" s="166">
        <f>SUM(V59:V79)</f>
        <v>24.87</v>
      </c>
      <c r="W58" s="160"/>
      <c r="X58" s="160"/>
      <c r="Y58" s="160"/>
      <c r="AG58" t="s">
        <v>140</v>
      </c>
    </row>
    <row r="59" spans="1:60" outlineLevel="1" x14ac:dyDescent="0.2">
      <c r="A59" s="168">
        <v>14</v>
      </c>
      <c r="B59" s="169" t="s">
        <v>210</v>
      </c>
      <c r="C59" s="183" t="s">
        <v>211</v>
      </c>
      <c r="D59" s="170" t="s">
        <v>143</v>
      </c>
      <c r="E59" s="171">
        <v>180.20500000000001</v>
      </c>
      <c r="F59" s="172"/>
      <c r="G59" s="173">
        <f>ROUND(E59*F59,2)</f>
        <v>0</v>
      </c>
      <c r="H59" s="172">
        <v>0</v>
      </c>
      <c r="I59" s="173">
        <f>ROUND(E59*H59,2)</f>
        <v>0</v>
      </c>
      <c r="J59" s="172">
        <v>61.8</v>
      </c>
      <c r="K59" s="173">
        <f>ROUND(E59*J59,2)</f>
        <v>11136.67</v>
      </c>
      <c r="L59" s="173">
        <v>21</v>
      </c>
      <c r="M59" s="173">
        <f>G59*(1+L59/100)</f>
        <v>0</v>
      </c>
      <c r="N59" s="171">
        <v>0</v>
      </c>
      <c r="O59" s="171">
        <f>ROUND(E59*N59,2)</f>
        <v>0</v>
      </c>
      <c r="P59" s="171">
        <v>0</v>
      </c>
      <c r="Q59" s="171">
        <f>ROUND(E59*P59,2)</f>
        <v>0</v>
      </c>
      <c r="R59" s="173"/>
      <c r="S59" s="173" t="s">
        <v>144</v>
      </c>
      <c r="T59" s="173" t="s">
        <v>144</v>
      </c>
      <c r="U59" s="173">
        <v>7.3999999999999996E-2</v>
      </c>
      <c r="V59" s="174">
        <f>ROUND(E59*U59,2)</f>
        <v>13.34</v>
      </c>
      <c r="W59" s="157"/>
      <c r="X59" s="157" t="s">
        <v>145</v>
      </c>
      <c r="Y59" s="157" t="s">
        <v>146</v>
      </c>
      <c r="Z59" s="147"/>
      <c r="AA59" s="147"/>
      <c r="AB59" s="147"/>
      <c r="AC59" s="147"/>
      <c r="AD59" s="147"/>
      <c r="AE59" s="147"/>
      <c r="AF59" s="147"/>
      <c r="AG59" s="147" t="s">
        <v>147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184" t="s">
        <v>148</v>
      </c>
      <c r="D60" s="158"/>
      <c r="E60" s="159">
        <v>137</v>
      </c>
      <c r="F60" s="157"/>
      <c r="G60" s="15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149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3" x14ac:dyDescent="0.2">
      <c r="A61" s="154"/>
      <c r="B61" s="155"/>
      <c r="C61" s="184" t="s">
        <v>150</v>
      </c>
      <c r="D61" s="158"/>
      <c r="E61" s="159">
        <v>30.24</v>
      </c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149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3" x14ac:dyDescent="0.2">
      <c r="A62" s="154"/>
      <c r="B62" s="155"/>
      <c r="C62" s="184" t="s">
        <v>212</v>
      </c>
      <c r="D62" s="158"/>
      <c r="E62" s="159">
        <v>2.5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149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4" t="s">
        <v>153</v>
      </c>
      <c r="D63" s="158"/>
      <c r="E63" s="159">
        <v>10.46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149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68">
        <v>15</v>
      </c>
      <c r="B64" s="169" t="s">
        <v>213</v>
      </c>
      <c r="C64" s="183" t="s">
        <v>214</v>
      </c>
      <c r="D64" s="170" t="s">
        <v>143</v>
      </c>
      <c r="E64" s="171">
        <v>180.20500000000001</v>
      </c>
      <c r="F64" s="172"/>
      <c r="G64" s="173">
        <f>ROUND(E64*F64,2)</f>
        <v>0</v>
      </c>
      <c r="H64" s="172">
        <v>0</v>
      </c>
      <c r="I64" s="173">
        <f>ROUND(E64*H64,2)</f>
        <v>0</v>
      </c>
      <c r="J64" s="172">
        <v>321.5</v>
      </c>
      <c r="K64" s="173">
        <f>ROUND(E64*J64,2)</f>
        <v>57935.91</v>
      </c>
      <c r="L64" s="173">
        <v>21</v>
      </c>
      <c r="M64" s="173">
        <f>G64*(1+L64/100)</f>
        <v>0</v>
      </c>
      <c r="N64" s="171">
        <v>0</v>
      </c>
      <c r="O64" s="171">
        <f>ROUND(E64*N64,2)</f>
        <v>0</v>
      </c>
      <c r="P64" s="171">
        <v>0</v>
      </c>
      <c r="Q64" s="171">
        <f>ROUND(E64*P64,2)</f>
        <v>0</v>
      </c>
      <c r="R64" s="173"/>
      <c r="S64" s="173" t="s">
        <v>144</v>
      </c>
      <c r="T64" s="173" t="s">
        <v>144</v>
      </c>
      <c r="U64" s="173">
        <v>1.0999999999999999E-2</v>
      </c>
      <c r="V64" s="174">
        <f>ROUND(E64*U64,2)</f>
        <v>1.98</v>
      </c>
      <c r="W64" s="157"/>
      <c r="X64" s="157" t="s">
        <v>145</v>
      </c>
      <c r="Y64" s="157" t="s">
        <v>146</v>
      </c>
      <c r="Z64" s="147"/>
      <c r="AA64" s="147"/>
      <c r="AB64" s="147"/>
      <c r="AC64" s="147"/>
      <c r="AD64" s="147"/>
      <c r="AE64" s="147"/>
      <c r="AF64" s="147"/>
      <c r="AG64" s="147" t="s">
        <v>147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2" x14ac:dyDescent="0.2">
      <c r="A65" s="154"/>
      <c r="B65" s="155"/>
      <c r="C65" s="184" t="s">
        <v>148</v>
      </c>
      <c r="D65" s="158"/>
      <c r="E65" s="159">
        <v>137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149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4" t="s">
        <v>150</v>
      </c>
      <c r="D66" s="158"/>
      <c r="E66" s="159">
        <v>30.24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149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4" t="s">
        <v>212</v>
      </c>
      <c r="D67" s="158"/>
      <c r="E67" s="159">
        <v>2.5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149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4" t="s">
        <v>153</v>
      </c>
      <c r="D68" s="158"/>
      <c r="E68" s="159">
        <v>10.46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149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68">
        <v>16</v>
      </c>
      <c r="B69" s="169" t="s">
        <v>215</v>
      </c>
      <c r="C69" s="183" t="s">
        <v>216</v>
      </c>
      <c r="D69" s="170" t="s">
        <v>143</v>
      </c>
      <c r="E69" s="171">
        <v>184.10499999999999</v>
      </c>
      <c r="F69" s="172"/>
      <c r="G69" s="173">
        <f>ROUND(E69*F69,2)</f>
        <v>0</v>
      </c>
      <c r="H69" s="172">
        <v>0</v>
      </c>
      <c r="I69" s="173">
        <f>ROUND(E69*H69,2)</f>
        <v>0</v>
      </c>
      <c r="J69" s="172">
        <v>25.8</v>
      </c>
      <c r="K69" s="173">
        <f>ROUND(E69*J69,2)</f>
        <v>4749.91</v>
      </c>
      <c r="L69" s="173">
        <v>21</v>
      </c>
      <c r="M69" s="173">
        <f>G69*(1+L69/100)</f>
        <v>0</v>
      </c>
      <c r="N69" s="171">
        <v>0</v>
      </c>
      <c r="O69" s="171">
        <f>ROUND(E69*N69,2)</f>
        <v>0</v>
      </c>
      <c r="P69" s="171">
        <v>0</v>
      </c>
      <c r="Q69" s="171">
        <f>ROUND(E69*P69,2)</f>
        <v>0</v>
      </c>
      <c r="R69" s="173"/>
      <c r="S69" s="173" t="s">
        <v>144</v>
      </c>
      <c r="T69" s="173" t="s">
        <v>144</v>
      </c>
      <c r="U69" s="173">
        <v>0</v>
      </c>
      <c r="V69" s="174">
        <f>ROUND(E69*U69,2)</f>
        <v>0</v>
      </c>
      <c r="W69" s="157"/>
      <c r="X69" s="157" t="s">
        <v>145</v>
      </c>
      <c r="Y69" s="157" t="s">
        <v>146</v>
      </c>
      <c r="Z69" s="147"/>
      <c r="AA69" s="147"/>
      <c r="AB69" s="147"/>
      <c r="AC69" s="147"/>
      <c r="AD69" s="147"/>
      <c r="AE69" s="147"/>
      <c r="AF69" s="147"/>
      <c r="AG69" s="147" t="s">
        <v>147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4" t="s">
        <v>148</v>
      </c>
      <c r="D70" s="158"/>
      <c r="E70" s="159">
        <v>137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149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4" t="s">
        <v>150</v>
      </c>
      <c r="D71" s="158"/>
      <c r="E71" s="159">
        <v>30.24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149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4" t="s">
        <v>217</v>
      </c>
      <c r="D72" s="158"/>
      <c r="E72" s="159">
        <v>3.9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149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4" t="s">
        <v>212</v>
      </c>
      <c r="D73" s="158"/>
      <c r="E73" s="159">
        <v>2.5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149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4" t="s">
        <v>153</v>
      </c>
      <c r="D74" s="158"/>
      <c r="E74" s="159">
        <v>10.46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149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outlineLevel="1" x14ac:dyDescent="0.2">
      <c r="A75" s="168">
        <v>17</v>
      </c>
      <c r="B75" s="169" t="s">
        <v>218</v>
      </c>
      <c r="C75" s="183" t="s">
        <v>219</v>
      </c>
      <c r="D75" s="170" t="s">
        <v>143</v>
      </c>
      <c r="E75" s="171">
        <v>180.20500000000001</v>
      </c>
      <c r="F75" s="172"/>
      <c r="G75" s="173">
        <f>ROUND(E75*F75,2)</f>
        <v>0</v>
      </c>
      <c r="H75" s="172">
        <v>0</v>
      </c>
      <c r="I75" s="173">
        <f>ROUND(E75*H75,2)</f>
        <v>0</v>
      </c>
      <c r="J75" s="172">
        <v>90.1</v>
      </c>
      <c r="K75" s="173">
        <f>ROUND(E75*J75,2)</f>
        <v>16236.47</v>
      </c>
      <c r="L75" s="173">
        <v>21</v>
      </c>
      <c r="M75" s="173">
        <f>G75*(1+L75/100)</f>
        <v>0</v>
      </c>
      <c r="N75" s="171">
        <v>0</v>
      </c>
      <c r="O75" s="171">
        <f>ROUND(E75*N75,2)</f>
        <v>0</v>
      </c>
      <c r="P75" s="171">
        <v>0</v>
      </c>
      <c r="Q75" s="171">
        <f>ROUND(E75*P75,2)</f>
        <v>0</v>
      </c>
      <c r="R75" s="173"/>
      <c r="S75" s="173" t="s">
        <v>144</v>
      </c>
      <c r="T75" s="173" t="s">
        <v>144</v>
      </c>
      <c r="U75" s="173">
        <v>5.2999999999999999E-2</v>
      </c>
      <c r="V75" s="174">
        <f>ROUND(E75*U75,2)</f>
        <v>9.5500000000000007</v>
      </c>
      <c r="W75" s="157"/>
      <c r="X75" s="157" t="s">
        <v>145</v>
      </c>
      <c r="Y75" s="157" t="s">
        <v>146</v>
      </c>
      <c r="Z75" s="147"/>
      <c r="AA75" s="147"/>
      <c r="AB75" s="147"/>
      <c r="AC75" s="147"/>
      <c r="AD75" s="147"/>
      <c r="AE75" s="147"/>
      <c r="AF75" s="147"/>
      <c r="AG75" s="147" t="s">
        <v>147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2" x14ac:dyDescent="0.2">
      <c r="A76" s="154"/>
      <c r="B76" s="155"/>
      <c r="C76" s="184" t="s">
        <v>148</v>
      </c>
      <c r="D76" s="158"/>
      <c r="E76" s="159">
        <v>137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149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4" t="s">
        <v>150</v>
      </c>
      <c r="D77" s="158"/>
      <c r="E77" s="159">
        <v>30.24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149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4" t="s">
        <v>212</v>
      </c>
      <c r="D78" s="158"/>
      <c r="E78" s="159">
        <v>2.5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149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4" t="s">
        <v>153</v>
      </c>
      <c r="D79" s="158"/>
      <c r="E79" s="159">
        <v>10.46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149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x14ac:dyDescent="0.2">
      <c r="A80" s="161" t="s">
        <v>139</v>
      </c>
      <c r="B80" s="162" t="s">
        <v>70</v>
      </c>
      <c r="C80" s="182" t="s">
        <v>71</v>
      </c>
      <c r="D80" s="163"/>
      <c r="E80" s="164"/>
      <c r="F80" s="165"/>
      <c r="G80" s="165">
        <f>SUMIF(AG81:AG94,"&lt;&gt;NOR",G81:G94)</f>
        <v>0</v>
      </c>
      <c r="H80" s="165"/>
      <c r="I80" s="165">
        <f>SUM(I81:I94)</f>
        <v>1393.6</v>
      </c>
      <c r="J80" s="165"/>
      <c r="K80" s="165">
        <f>SUM(K81:K94)</f>
        <v>20798.560000000001</v>
      </c>
      <c r="L80" s="165"/>
      <c r="M80" s="165">
        <f>SUM(M81:M94)</f>
        <v>0</v>
      </c>
      <c r="N80" s="164"/>
      <c r="O80" s="164">
        <f>SUM(O81:O94)</f>
        <v>3.2</v>
      </c>
      <c r="P80" s="164"/>
      <c r="Q80" s="164">
        <f>SUM(Q81:Q94)</f>
        <v>0</v>
      </c>
      <c r="R80" s="165"/>
      <c r="S80" s="165"/>
      <c r="T80" s="165"/>
      <c r="U80" s="165"/>
      <c r="V80" s="166">
        <f>SUM(V81:V94)</f>
        <v>14.82</v>
      </c>
      <c r="W80" s="160"/>
      <c r="X80" s="160"/>
      <c r="Y80" s="160"/>
      <c r="AG80" t="s">
        <v>140</v>
      </c>
    </row>
    <row r="81" spans="1:60" outlineLevel="1" x14ac:dyDescent="0.2">
      <c r="A81" s="168">
        <v>18</v>
      </c>
      <c r="B81" s="169" t="s">
        <v>220</v>
      </c>
      <c r="C81" s="183" t="s">
        <v>221</v>
      </c>
      <c r="D81" s="170" t="s">
        <v>143</v>
      </c>
      <c r="E81" s="171">
        <v>184.10499999999999</v>
      </c>
      <c r="F81" s="172"/>
      <c r="G81" s="173">
        <f>ROUND(E81*F81,2)</f>
        <v>0</v>
      </c>
      <c r="H81" s="172">
        <v>0</v>
      </c>
      <c r="I81" s="173">
        <f>ROUND(E81*H81,2)</f>
        <v>0</v>
      </c>
      <c r="J81" s="172">
        <v>97.5</v>
      </c>
      <c r="K81" s="173">
        <f>ROUND(E81*J81,2)</f>
        <v>17950.240000000002</v>
      </c>
      <c r="L81" s="173">
        <v>21</v>
      </c>
      <c r="M81" s="173">
        <f>G81*(1+L81/100)</f>
        <v>0</v>
      </c>
      <c r="N81" s="171">
        <v>0</v>
      </c>
      <c r="O81" s="171">
        <f>ROUND(E81*N81,2)</f>
        <v>0</v>
      </c>
      <c r="P81" s="171">
        <v>0</v>
      </c>
      <c r="Q81" s="171">
        <f>ROUND(E81*P81,2)</f>
        <v>0</v>
      </c>
      <c r="R81" s="173"/>
      <c r="S81" s="173" t="s">
        <v>144</v>
      </c>
      <c r="T81" s="173" t="s">
        <v>144</v>
      </c>
      <c r="U81" s="173">
        <v>6.2E-2</v>
      </c>
      <c r="V81" s="174">
        <f>ROUND(E81*U81,2)</f>
        <v>11.41</v>
      </c>
      <c r="W81" s="157"/>
      <c r="X81" s="157" t="s">
        <v>145</v>
      </c>
      <c r="Y81" s="157" t="s">
        <v>146</v>
      </c>
      <c r="Z81" s="147"/>
      <c r="AA81" s="147"/>
      <c r="AB81" s="147"/>
      <c r="AC81" s="147"/>
      <c r="AD81" s="147"/>
      <c r="AE81" s="147"/>
      <c r="AF81" s="147"/>
      <c r="AG81" s="147" t="s">
        <v>147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2" x14ac:dyDescent="0.2">
      <c r="A82" s="154"/>
      <c r="B82" s="155"/>
      <c r="C82" s="184" t="s">
        <v>148</v>
      </c>
      <c r="D82" s="158"/>
      <c r="E82" s="159">
        <v>137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149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4" t="s">
        <v>150</v>
      </c>
      <c r="D83" s="158"/>
      <c r="E83" s="159">
        <v>30.24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149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84" t="s">
        <v>151</v>
      </c>
      <c r="D84" s="158"/>
      <c r="E84" s="159">
        <v>3.9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149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84" t="s">
        <v>212</v>
      </c>
      <c r="D85" s="158"/>
      <c r="E85" s="159">
        <v>2.5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149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84" t="s">
        <v>153</v>
      </c>
      <c r="D86" s="158"/>
      <c r="E86" s="159">
        <v>10.46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149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68">
        <v>19</v>
      </c>
      <c r="B87" s="169" t="s">
        <v>222</v>
      </c>
      <c r="C87" s="183" t="s">
        <v>223</v>
      </c>
      <c r="D87" s="170" t="s">
        <v>143</v>
      </c>
      <c r="E87" s="171">
        <v>16.904</v>
      </c>
      <c r="F87" s="172"/>
      <c r="G87" s="173">
        <f>ROUND(E87*F87,2)</f>
        <v>0</v>
      </c>
      <c r="H87" s="172">
        <v>0</v>
      </c>
      <c r="I87" s="173">
        <f>ROUND(E87*H87,2)</f>
        <v>0</v>
      </c>
      <c r="J87" s="172">
        <v>168.5</v>
      </c>
      <c r="K87" s="173">
        <f>ROUND(E87*J87,2)</f>
        <v>2848.32</v>
      </c>
      <c r="L87" s="173">
        <v>21</v>
      </c>
      <c r="M87" s="173">
        <f>G87*(1+L87/100)</f>
        <v>0</v>
      </c>
      <c r="N87" s="171">
        <v>0</v>
      </c>
      <c r="O87" s="171">
        <f>ROUND(E87*N87,2)</f>
        <v>0</v>
      </c>
      <c r="P87" s="171">
        <v>0</v>
      </c>
      <c r="Q87" s="171">
        <f>ROUND(E87*P87,2)</f>
        <v>0</v>
      </c>
      <c r="R87" s="173"/>
      <c r="S87" s="173" t="s">
        <v>144</v>
      </c>
      <c r="T87" s="173" t="s">
        <v>144</v>
      </c>
      <c r="U87" s="173">
        <v>0.20200000000000001</v>
      </c>
      <c r="V87" s="174">
        <f>ROUND(E87*U87,2)</f>
        <v>3.41</v>
      </c>
      <c r="W87" s="157"/>
      <c r="X87" s="157" t="s">
        <v>145</v>
      </c>
      <c r="Y87" s="157" t="s">
        <v>146</v>
      </c>
      <c r="Z87" s="147"/>
      <c r="AA87" s="147"/>
      <c r="AB87" s="147"/>
      <c r="AC87" s="147"/>
      <c r="AD87" s="147"/>
      <c r="AE87" s="147"/>
      <c r="AF87" s="147"/>
      <c r="AG87" s="147" t="s">
        <v>147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184" t="s">
        <v>224</v>
      </c>
      <c r="D88" s="158"/>
      <c r="E88" s="159">
        <v>14.9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149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84" t="s">
        <v>158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149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4" t="s">
        <v>225</v>
      </c>
      <c r="D90" s="158"/>
      <c r="E90" s="159"/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149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4" t="s">
        <v>226</v>
      </c>
      <c r="D91" s="158"/>
      <c r="E91" s="159">
        <v>2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149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4" t="s">
        <v>203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149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68">
        <v>20</v>
      </c>
      <c r="B93" s="169" t="s">
        <v>227</v>
      </c>
      <c r="C93" s="183" t="s">
        <v>228</v>
      </c>
      <c r="D93" s="170" t="s">
        <v>229</v>
      </c>
      <c r="E93" s="171">
        <v>3.2</v>
      </c>
      <c r="F93" s="172"/>
      <c r="G93" s="173">
        <f>ROUND(E93*F93,2)</f>
        <v>0</v>
      </c>
      <c r="H93" s="172">
        <v>435.5</v>
      </c>
      <c r="I93" s="173">
        <f>ROUND(E93*H93,2)</f>
        <v>1393.6</v>
      </c>
      <c r="J93" s="172">
        <v>0</v>
      </c>
      <c r="K93" s="173">
        <f>ROUND(E93*J93,2)</f>
        <v>0</v>
      </c>
      <c r="L93" s="173">
        <v>21</v>
      </c>
      <c r="M93" s="173">
        <f>G93*(1+L93/100)</f>
        <v>0</v>
      </c>
      <c r="N93" s="171">
        <v>1</v>
      </c>
      <c r="O93" s="171">
        <f>ROUND(E93*N93,2)</f>
        <v>3.2</v>
      </c>
      <c r="P93" s="171">
        <v>0</v>
      </c>
      <c r="Q93" s="171">
        <f>ROUND(E93*P93,2)</f>
        <v>0</v>
      </c>
      <c r="R93" s="173" t="s">
        <v>230</v>
      </c>
      <c r="S93" s="173" t="s">
        <v>231</v>
      </c>
      <c r="T93" s="173" t="s">
        <v>231</v>
      </c>
      <c r="U93" s="173">
        <v>0</v>
      </c>
      <c r="V93" s="174">
        <f>ROUND(E93*U93,2)</f>
        <v>0</v>
      </c>
      <c r="W93" s="157"/>
      <c r="X93" s="157" t="s">
        <v>232</v>
      </c>
      <c r="Y93" s="157" t="s">
        <v>146</v>
      </c>
      <c r="Z93" s="147"/>
      <c r="AA93" s="147"/>
      <c r="AB93" s="147"/>
      <c r="AC93" s="147"/>
      <c r="AD93" s="147"/>
      <c r="AE93" s="147"/>
      <c r="AF93" s="147"/>
      <c r="AG93" s="147" t="s">
        <v>233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2" x14ac:dyDescent="0.2">
      <c r="A94" s="154"/>
      <c r="B94" s="155"/>
      <c r="C94" s="184" t="s">
        <v>234</v>
      </c>
      <c r="D94" s="158"/>
      <c r="E94" s="159">
        <v>3.2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149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x14ac:dyDescent="0.2">
      <c r="A95" s="161" t="s">
        <v>139</v>
      </c>
      <c r="B95" s="162" t="s">
        <v>72</v>
      </c>
      <c r="C95" s="182" t="s">
        <v>73</v>
      </c>
      <c r="D95" s="163"/>
      <c r="E95" s="164"/>
      <c r="F95" s="165"/>
      <c r="G95" s="165">
        <f>SUMIF(AG96:AG107,"&lt;&gt;NOR",G96:G107)</f>
        <v>0</v>
      </c>
      <c r="H95" s="165"/>
      <c r="I95" s="165">
        <f>SUM(I96:I107)</f>
        <v>15546.77</v>
      </c>
      <c r="J95" s="165"/>
      <c r="K95" s="165">
        <f>SUM(K96:K107)</f>
        <v>5296.09</v>
      </c>
      <c r="L95" s="165"/>
      <c r="M95" s="165">
        <f>SUM(M96:M107)</f>
        <v>0</v>
      </c>
      <c r="N95" s="164"/>
      <c r="O95" s="164">
        <f>SUM(O96:O107)</f>
        <v>0</v>
      </c>
      <c r="P95" s="164"/>
      <c r="Q95" s="164">
        <f>SUM(Q96:Q107)</f>
        <v>0</v>
      </c>
      <c r="R95" s="165"/>
      <c r="S95" s="165"/>
      <c r="T95" s="165"/>
      <c r="U95" s="165"/>
      <c r="V95" s="166">
        <f>SUM(V96:V107)</f>
        <v>7.8800000000000008</v>
      </c>
      <c r="W95" s="160"/>
      <c r="X95" s="160"/>
      <c r="Y95" s="160"/>
      <c r="AG95" t="s">
        <v>140</v>
      </c>
    </row>
    <row r="96" spans="1:60" outlineLevel="1" x14ac:dyDescent="0.2">
      <c r="A96" s="175">
        <v>21</v>
      </c>
      <c r="B96" s="176" t="s">
        <v>235</v>
      </c>
      <c r="C96" s="185" t="s">
        <v>236</v>
      </c>
      <c r="D96" s="177" t="s">
        <v>156</v>
      </c>
      <c r="E96" s="178">
        <v>344</v>
      </c>
      <c r="F96" s="179"/>
      <c r="G96" s="180">
        <f>ROUND(E96*F96,2)</f>
        <v>0</v>
      </c>
      <c r="H96" s="179">
        <v>0</v>
      </c>
      <c r="I96" s="180">
        <f>ROUND(E96*H96,2)</f>
        <v>0</v>
      </c>
      <c r="J96" s="179">
        <v>9.6</v>
      </c>
      <c r="K96" s="180">
        <f>ROUND(E96*J96,2)</f>
        <v>3302.4</v>
      </c>
      <c r="L96" s="180">
        <v>21</v>
      </c>
      <c r="M96" s="180">
        <f>G96*(1+L96/100)</f>
        <v>0</v>
      </c>
      <c r="N96" s="178">
        <v>0</v>
      </c>
      <c r="O96" s="178">
        <f>ROUND(E96*N96,2)</f>
        <v>0</v>
      </c>
      <c r="P96" s="178">
        <v>0</v>
      </c>
      <c r="Q96" s="178">
        <f>ROUND(E96*P96,2)</f>
        <v>0</v>
      </c>
      <c r="R96" s="180"/>
      <c r="S96" s="180" t="s">
        <v>144</v>
      </c>
      <c r="T96" s="180" t="s">
        <v>144</v>
      </c>
      <c r="U96" s="180">
        <v>1.2999999999999999E-2</v>
      </c>
      <c r="V96" s="181">
        <f>ROUND(E96*U96,2)</f>
        <v>4.47</v>
      </c>
      <c r="W96" s="157"/>
      <c r="X96" s="157" t="s">
        <v>145</v>
      </c>
      <c r="Y96" s="157" t="s">
        <v>146</v>
      </c>
      <c r="Z96" s="147"/>
      <c r="AA96" s="147"/>
      <c r="AB96" s="147"/>
      <c r="AC96" s="147"/>
      <c r="AD96" s="147"/>
      <c r="AE96" s="147"/>
      <c r="AF96" s="147"/>
      <c r="AG96" s="147" t="s">
        <v>147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68">
        <v>22</v>
      </c>
      <c r="B97" s="169" t="s">
        <v>237</v>
      </c>
      <c r="C97" s="183" t="s">
        <v>238</v>
      </c>
      <c r="D97" s="170" t="s">
        <v>156</v>
      </c>
      <c r="E97" s="171">
        <v>3.5</v>
      </c>
      <c r="F97" s="172"/>
      <c r="G97" s="173">
        <f>ROUND(E97*F97,2)</f>
        <v>0</v>
      </c>
      <c r="H97" s="172">
        <v>0</v>
      </c>
      <c r="I97" s="173">
        <f>ROUND(E97*H97,2)</f>
        <v>0</v>
      </c>
      <c r="J97" s="172">
        <v>181.5</v>
      </c>
      <c r="K97" s="173">
        <f>ROUND(E97*J97,2)</f>
        <v>635.25</v>
      </c>
      <c r="L97" s="173">
        <v>21</v>
      </c>
      <c r="M97" s="173">
        <f>G97*(1+L97/100)</f>
        <v>0</v>
      </c>
      <c r="N97" s="171">
        <v>0</v>
      </c>
      <c r="O97" s="171">
        <f>ROUND(E97*N97,2)</f>
        <v>0</v>
      </c>
      <c r="P97" s="171">
        <v>0</v>
      </c>
      <c r="Q97" s="171">
        <f>ROUND(E97*P97,2)</f>
        <v>0</v>
      </c>
      <c r="R97" s="173"/>
      <c r="S97" s="173" t="s">
        <v>144</v>
      </c>
      <c r="T97" s="173" t="s">
        <v>144</v>
      </c>
      <c r="U97" s="173">
        <v>0.34200000000000003</v>
      </c>
      <c r="V97" s="174">
        <f>ROUND(E97*U97,2)</f>
        <v>1.2</v>
      </c>
      <c r="W97" s="157"/>
      <c r="X97" s="157" t="s">
        <v>145</v>
      </c>
      <c r="Y97" s="157" t="s">
        <v>146</v>
      </c>
      <c r="Z97" s="147"/>
      <c r="AA97" s="147"/>
      <c r="AB97" s="147"/>
      <c r="AC97" s="147"/>
      <c r="AD97" s="147"/>
      <c r="AE97" s="147"/>
      <c r="AF97" s="147"/>
      <c r="AG97" s="147" t="s">
        <v>147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2" x14ac:dyDescent="0.2">
      <c r="A98" s="154"/>
      <c r="B98" s="155"/>
      <c r="C98" s="184" t="s">
        <v>239</v>
      </c>
      <c r="D98" s="158"/>
      <c r="E98" s="159">
        <v>3.5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149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4" t="s">
        <v>203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149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68">
        <v>23</v>
      </c>
      <c r="B100" s="169" t="s">
        <v>240</v>
      </c>
      <c r="C100" s="183" t="s">
        <v>241</v>
      </c>
      <c r="D100" s="170" t="s">
        <v>156</v>
      </c>
      <c r="E100" s="171">
        <v>3.5</v>
      </c>
      <c r="F100" s="172"/>
      <c r="G100" s="173">
        <f>ROUND(E100*F100,2)</f>
        <v>0</v>
      </c>
      <c r="H100" s="172">
        <v>8.7899999999999991</v>
      </c>
      <c r="I100" s="173">
        <f>ROUND(E100*H100,2)</f>
        <v>30.77</v>
      </c>
      <c r="J100" s="172">
        <v>18.41</v>
      </c>
      <c r="K100" s="173">
        <f>ROUND(E100*J100,2)</f>
        <v>64.44</v>
      </c>
      <c r="L100" s="173">
        <v>21</v>
      </c>
      <c r="M100" s="173">
        <f>G100*(1+L100/100)</f>
        <v>0</v>
      </c>
      <c r="N100" s="171">
        <v>6.0000000000000002E-5</v>
      </c>
      <c r="O100" s="171">
        <f>ROUND(E100*N100,2)</f>
        <v>0</v>
      </c>
      <c r="P100" s="171">
        <v>0</v>
      </c>
      <c r="Q100" s="171">
        <f>ROUND(E100*P100,2)</f>
        <v>0</v>
      </c>
      <c r="R100" s="173"/>
      <c r="S100" s="173" t="s">
        <v>144</v>
      </c>
      <c r="T100" s="173" t="s">
        <v>144</v>
      </c>
      <c r="U100" s="173">
        <v>0.03</v>
      </c>
      <c r="V100" s="174">
        <f>ROUND(E100*U100,2)</f>
        <v>0.11</v>
      </c>
      <c r="W100" s="157"/>
      <c r="X100" s="157" t="s">
        <v>145</v>
      </c>
      <c r="Y100" s="157" t="s">
        <v>146</v>
      </c>
      <c r="Z100" s="147"/>
      <c r="AA100" s="147"/>
      <c r="AB100" s="147"/>
      <c r="AC100" s="147"/>
      <c r="AD100" s="147"/>
      <c r="AE100" s="147"/>
      <c r="AF100" s="147"/>
      <c r="AG100" s="147" t="s">
        <v>147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">
      <c r="A101" s="154"/>
      <c r="B101" s="155"/>
      <c r="C101" s="184" t="s">
        <v>239</v>
      </c>
      <c r="D101" s="158"/>
      <c r="E101" s="159">
        <v>3.5</v>
      </c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149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4" t="s">
        <v>203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149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75">
        <v>24</v>
      </c>
      <c r="B103" s="176" t="s">
        <v>242</v>
      </c>
      <c r="C103" s="185" t="s">
        <v>243</v>
      </c>
      <c r="D103" s="177" t="s">
        <v>156</v>
      </c>
      <c r="E103" s="178">
        <v>100</v>
      </c>
      <c r="F103" s="179"/>
      <c r="G103" s="180">
        <f>ROUND(E103*F103,2)</f>
        <v>0</v>
      </c>
      <c r="H103" s="179">
        <v>5.16</v>
      </c>
      <c r="I103" s="180">
        <f>ROUND(E103*H103,2)</f>
        <v>516</v>
      </c>
      <c r="J103" s="179">
        <v>12.94</v>
      </c>
      <c r="K103" s="180">
        <f>ROUND(E103*J103,2)</f>
        <v>1294</v>
      </c>
      <c r="L103" s="180">
        <v>21</v>
      </c>
      <c r="M103" s="180">
        <f>G103*(1+L103/100)</f>
        <v>0</v>
      </c>
      <c r="N103" s="178">
        <v>3.0000000000000001E-5</v>
      </c>
      <c r="O103" s="178">
        <f>ROUND(E103*N103,2)</f>
        <v>0</v>
      </c>
      <c r="P103" s="178">
        <v>0</v>
      </c>
      <c r="Q103" s="178">
        <f>ROUND(E103*P103,2)</f>
        <v>0</v>
      </c>
      <c r="R103" s="180"/>
      <c r="S103" s="180" t="s">
        <v>144</v>
      </c>
      <c r="T103" s="180" t="s">
        <v>144</v>
      </c>
      <c r="U103" s="180">
        <v>2.1000000000000001E-2</v>
      </c>
      <c r="V103" s="181">
        <f>ROUND(E103*U103,2)</f>
        <v>2.1</v>
      </c>
      <c r="W103" s="157"/>
      <c r="X103" s="157" t="s">
        <v>244</v>
      </c>
      <c r="Y103" s="157" t="s">
        <v>146</v>
      </c>
      <c r="Z103" s="147"/>
      <c r="AA103" s="147"/>
      <c r="AB103" s="147"/>
      <c r="AC103" s="147"/>
      <c r="AD103" s="147"/>
      <c r="AE103" s="147"/>
      <c r="AF103" s="147"/>
      <c r="AG103" s="147" t="s">
        <v>245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68">
        <v>25</v>
      </c>
      <c r="B104" s="169" t="s">
        <v>246</v>
      </c>
      <c r="C104" s="183" t="s">
        <v>247</v>
      </c>
      <c r="D104" s="170" t="s">
        <v>174</v>
      </c>
      <c r="E104" s="171">
        <v>1</v>
      </c>
      <c r="F104" s="172"/>
      <c r="G104" s="173">
        <f>ROUND(E104*F104,2)</f>
        <v>0</v>
      </c>
      <c r="H104" s="172">
        <v>15000</v>
      </c>
      <c r="I104" s="173">
        <f>ROUND(E104*H104,2)</f>
        <v>15000</v>
      </c>
      <c r="J104" s="172">
        <v>0</v>
      </c>
      <c r="K104" s="173">
        <f>ROUND(E104*J104,2)</f>
        <v>0</v>
      </c>
      <c r="L104" s="173">
        <v>21</v>
      </c>
      <c r="M104" s="173">
        <f>G104*(1+L104/100)</f>
        <v>0</v>
      </c>
      <c r="N104" s="171">
        <v>0</v>
      </c>
      <c r="O104" s="171">
        <f>ROUND(E104*N104,2)</f>
        <v>0</v>
      </c>
      <c r="P104" s="171">
        <v>0</v>
      </c>
      <c r="Q104" s="171">
        <f>ROUND(E104*P104,2)</f>
        <v>0</v>
      </c>
      <c r="R104" s="173"/>
      <c r="S104" s="173" t="s">
        <v>175</v>
      </c>
      <c r="T104" s="173" t="s">
        <v>176</v>
      </c>
      <c r="U104" s="173">
        <v>0</v>
      </c>
      <c r="V104" s="174">
        <f>ROUND(E104*U104,2)</f>
        <v>0</v>
      </c>
      <c r="W104" s="157"/>
      <c r="X104" s="157" t="s">
        <v>232</v>
      </c>
      <c r="Y104" s="157" t="s">
        <v>146</v>
      </c>
      <c r="Z104" s="147"/>
      <c r="AA104" s="147"/>
      <c r="AB104" s="147"/>
      <c r="AC104" s="147"/>
      <c r="AD104" s="147"/>
      <c r="AE104" s="147"/>
      <c r="AF104" s="147"/>
      <c r="AG104" s="147" t="s">
        <v>248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">
      <c r="A105" s="154"/>
      <c r="B105" s="155"/>
      <c r="C105" s="184" t="s">
        <v>60</v>
      </c>
      <c r="D105" s="158"/>
      <c r="E105" s="159">
        <v>1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149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4" t="s">
        <v>158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149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4" t="s">
        <v>249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149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x14ac:dyDescent="0.2">
      <c r="A108" s="161" t="s">
        <v>139</v>
      </c>
      <c r="B108" s="162" t="s">
        <v>74</v>
      </c>
      <c r="C108" s="182" t="s">
        <v>75</v>
      </c>
      <c r="D108" s="163"/>
      <c r="E108" s="164"/>
      <c r="F108" s="165"/>
      <c r="G108" s="165">
        <f>SUMIF(AG109:AG119,"&lt;&gt;NOR",G109:G119)</f>
        <v>0</v>
      </c>
      <c r="H108" s="165"/>
      <c r="I108" s="165">
        <f>SUM(I109:I119)</f>
        <v>44352.7</v>
      </c>
      <c r="J108" s="165"/>
      <c r="K108" s="165">
        <f>SUM(K109:K119)</f>
        <v>14066.550000000001</v>
      </c>
      <c r="L108" s="165"/>
      <c r="M108" s="165">
        <f>SUM(M109:M119)</f>
        <v>0</v>
      </c>
      <c r="N108" s="164"/>
      <c r="O108" s="164">
        <f>SUM(O109:O119)</f>
        <v>36.770000000000003</v>
      </c>
      <c r="P108" s="164"/>
      <c r="Q108" s="164">
        <f>SUM(Q109:Q119)</f>
        <v>0</v>
      </c>
      <c r="R108" s="165"/>
      <c r="S108" s="165"/>
      <c r="T108" s="165"/>
      <c r="U108" s="165"/>
      <c r="V108" s="166">
        <f>SUM(V109:V119)</f>
        <v>13.34</v>
      </c>
      <c r="W108" s="160"/>
      <c r="X108" s="160"/>
      <c r="Y108" s="160"/>
      <c r="AG108" t="s">
        <v>140</v>
      </c>
    </row>
    <row r="109" spans="1:60" outlineLevel="1" x14ac:dyDescent="0.2">
      <c r="A109" s="168">
        <v>26</v>
      </c>
      <c r="B109" s="169" t="s">
        <v>250</v>
      </c>
      <c r="C109" s="183" t="s">
        <v>251</v>
      </c>
      <c r="D109" s="170" t="s">
        <v>143</v>
      </c>
      <c r="E109" s="171">
        <v>7.0000000000000007E-2</v>
      </c>
      <c r="F109" s="172"/>
      <c r="G109" s="173">
        <f>ROUND(E109*F109,2)</f>
        <v>0</v>
      </c>
      <c r="H109" s="172">
        <v>3030.64</v>
      </c>
      <c r="I109" s="173">
        <f>ROUND(E109*H109,2)</f>
        <v>212.14</v>
      </c>
      <c r="J109" s="172">
        <v>399.36</v>
      </c>
      <c r="K109" s="173">
        <f>ROUND(E109*J109,2)</f>
        <v>27.96</v>
      </c>
      <c r="L109" s="173">
        <v>21</v>
      </c>
      <c r="M109" s="173">
        <f>G109*(1+L109/100)</f>
        <v>0</v>
      </c>
      <c r="N109" s="171">
        <v>2.5249999999999999</v>
      </c>
      <c r="O109" s="171">
        <f>ROUND(E109*N109,2)</f>
        <v>0.18</v>
      </c>
      <c r="P109" s="171">
        <v>0</v>
      </c>
      <c r="Q109" s="171">
        <f>ROUND(E109*P109,2)</f>
        <v>0</v>
      </c>
      <c r="R109" s="173"/>
      <c r="S109" s="173" t="s">
        <v>144</v>
      </c>
      <c r="T109" s="173" t="s">
        <v>144</v>
      </c>
      <c r="U109" s="173">
        <v>0.47699999999999998</v>
      </c>
      <c r="V109" s="174">
        <f>ROUND(E109*U109,2)</f>
        <v>0.03</v>
      </c>
      <c r="W109" s="157"/>
      <c r="X109" s="157" t="s">
        <v>145</v>
      </c>
      <c r="Y109" s="157" t="s">
        <v>146</v>
      </c>
      <c r="Z109" s="147"/>
      <c r="AA109" s="147"/>
      <c r="AB109" s="147"/>
      <c r="AC109" s="147"/>
      <c r="AD109" s="147"/>
      <c r="AE109" s="147"/>
      <c r="AF109" s="147"/>
      <c r="AG109" s="147" t="s">
        <v>147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2" x14ac:dyDescent="0.2">
      <c r="A110" s="154"/>
      <c r="B110" s="155"/>
      <c r="C110" s="184" t="s">
        <v>252</v>
      </c>
      <c r="D110" s="158"/>
      <c r="E110" s="159">
        <v>7.0000000000000007E-2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149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4" t="s">
        <v>158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149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4" t="s">
        <v>253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149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8">
        <v>27</v>
      </c>
      <c r="B113" s="169" t="s">
        <v>254</v>
      </c>
      <c r="C113" s="183" t="s">
        <v>255</v>
      </c>
      <c r="D113" s="170" t="s">
        <v>143</v>
      </c>
      <c r="E113" s="171">
        <v>14.49</v>
      </c>
      <c r="F113" s="172"/>
      <c r="G113" s="173">
        <f>ROUND(E113*F113,2)</f>
        <v>0</v>
      </c>
      <c r="H113" s="172">
        <v>3030.64</v>
      </c>
      <c r="I113" s="173">
        <f>ROUND(E113*H113,2)</f>
        <v>43913.97</v>
      </c>
      <c r="J113" s="172">
        <v>399.36</v>
      </c>
      <c r="K113" s="173">
        <f>ROUND(E113*J113,2)</f>
        <v>5786.73</v>
      </c>
      <c r="L113" s="173">
        <v>21</v>
      </c>
      <c r="M113" s="173">
        <f>G113*(1+L113/100)</f>
        <v>0</v>
      </c>
      <c r="N113" s="171">
        <v>2.5249999999999999</v>
      </c>
      <c r="O113" s="171">
        <f>ROUND(E113*N113,2)</f>
        <v>36.590000000000003</v>
      </c>
      <c r="P113" s="171">
        <v>0</v>
      </c>
      <c r="Q113" s="171">
        <f>ROUND(E113*P113,2)</f>
        <v>0</v>
      </c>
      <c r="R113" s="173"/>
      <c r="S113" s="173" t="s">
        <v>144</v>
      </c>
      <c r="T113" s="173" t="s">
        <v>144</v>
      </c>
      <c r="U113" s="173">
        <v>0.47699999999999998</v>
      </c>
      <c r="V113" s="174">
        <f>ROUND(E113*U113,2)</f>
        <v>6.91</v>
      </c>
      <c r="W113" s="157"/>
      <c r="X113" s="157" t="s">
        <v>145</v>
      </c>
      <c r="Y113" s="157" t="s">
        <v>146</v>
      </c>
      <c r="Z113" s="147"/>
      <c r="AA113" s="147"/>
      <c r="AB113" s="147"/>
      <c r="AC113" s="147"/>
      <c r="AD113" s="147"/>
      <c r="AE113" s="147"/>
      <c r="AF113" s="147"/>
      <c r="AG113" s="147" t="s">
        <v>147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2" x14ac:dyDescent="0.2">
      <c r="A114" s="154"/>
      <c r="B114" s="155"/>
      <c r="C114" s="184" t="s">
        <v>153</v>
      </c>
      <c r="D114" s="158"/>
      <c r="E114" s="159">
        <v>10.46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149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4" t="s">
        <v>256</v>
      </c>
      <c r="D115" s="158"/>
      <c r="E115" s="159">
        <v>4.03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149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68">
        <v>28</v>
      </c>
      <c r="B116" s="169" t="s">
        <v>257</v>
      </c>
      <c r="C116" s="183" t="s">
        <v>258</v>
      </c>
      <c r="D116" s="170" t="s">
        <v>156</v>
      </c>
      <c r="E116" s="171">
        <v>8.3000000000000007</v>
      </c>
      <c r="F116" s="172"/>
      <c r="G116" s="173">
        <f>ROUND(E116*F116,2)</f>
        <v>0</v>
      </c>
      <c r="H116" s="172">
        <v>27.3</v>
      </c>
      <c r="I116" s="173">
        <f>ROUND(E116*H116,2)</f>
        <v>226.59</v>
      </c>
      <c r="J116" s="172">
        <v>809.7</v>
      </c>
      <c r="K116" s="173">
        <f>ROUND(E116*J116,2)</f>
        <v>6720.51</v>
      </c>
      <c r="L116" s="173">
        <v>21</v>
      </c>
      <c r="M116" s="173">
        <f>G116*(1+L116/100)</f>
        <v>0</v>
      </c>
      <c r="N116" s="171">
        <v>1.9000000000000001E-4</v>
      </c>
      <c r="O116" s="171">
        <f>ROUND(E116*N116,2)</f>
        <v>0</v>
      </c>
      <c r="P116" s="171">
        <v>0</v>
      </c>
      <c r="Q116" s="171">
        <f>ROUND(E116*P116,2)</f>
        <v>0</v>
      </c>
      <c r="R116" s="173"/>
      <c r="S116" s="173" t="s">
        <v>144</v>
      </c>
      <c r="T116" s="173" t="s">
        <v>144</v>
      </c>
      <c r="U116" s="173">
        <v>0.45</v>
      </c>
      <c r="V116" s="174">
        <f>ROUND(E116*U116,2)</f>
        <v>3.74</v>
      </c>
      <c r="W116" s="157"/>
      <c r="X116" s="157" t="s">
        <v>145</v>
      </c>
      <c r="Y116" s="157" t="s">
        <v>146</v>
      </c>
      <c r="Z116" s="147"/>
      <c r="AA116" s="147"/>
      <c r="AB116" s="147"/>
      <c r="AC116" s="147"/>
      <c r="AD116" s="147"/>
      <c r="AE116" s="147"/>
      <c r="AF116" s="147"/>
      <c r="AG116" s="147" t="s">
        <v>147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 x14ac:dyDescent="0.2">
      <c r="A117" s="154"/>
      <c r="B117" s="155"/>
      <c r="C117" s="184" t="s">
        <v>259</v>
      </c>
      <c r="D117" s="158"/>
      <c r="E117" s="159">
        <v>0.25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149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4" t="s">
        <v>260</v>
      </c>
      <c r="D118" s="158"/>
      <c r="E118" s="159">
        <v>8.0500000000000007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149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5">
        <v>29</v>
      </c>
      <c r="B119" s="176" t="s">
        <v>261</v>
      </c>
      <c r="C119" s="185" t="s">
        <v>262</v>
      </c>
      <c r="D119" s="177" t="s">
        <v>156</v>
      </c>
      <c r="E119" s="178">
        <v>8.3000000000000007</v>
      </c>
      <c r="F119" s="179"/>
      <c r="G119" s="180">
        <f>ROUND(E119*F119,2)</f>
        <v>0</v>
      </c>
      <c r="H119" s="179">
        <v>0</v>
      </c>
      <c r="I119" s="180">
        <f>ROUND(E119*H119,2)</f>
        <v>0</v>
      </c>
      <c r="J119" s="179">
        <v>184.5</v>
      </c>
      <c r="K119" s="180">
        <f>ROUND(E119*J119,2)</f>
        <v>1531.35</v>
      </c>
      <c r="L119" s="180">
        <v>21</v>
      </c>
      <c r="M119" s="180">
        <f>G119*(1+L119/100)</f>
        <v>0</v>
      </c>
      <c r="N119" s="178">
        <v>0</v>
      </c>
      <c r="O119" s="178">
        <f>ROUND(E119*N119,2)</f>
        <v>0</v>
      </c>
      <c r="P119" s="178">
        <v>0</v>
      </c>
      <c r="Q119" s="178">
        <f>ROUND(E119*P119,2)</f>
        <v>0</v>
      </c>
      <c r="R119" s="180"/>
      <c r="S119" s="180" t="s">
        <v>144</v>
      </c>
      <c r="T119" s="180" t="s">
        <v>144</v>
      </c>
      <c r="U119" s="180">
        <v>0.32</v>
      </c>
      <c r="V119" s="181">
        <f>ROUND(E119*U119,2)</f>
        <v>2.66</v>
      </c>
      <c r="W119" s="157"/>
      <c r="X119" s="157" t="s">
        <v>145</v>
      </c>
      <c r="Y119" s="157" t="s">
        <v>146</v>
      </c>
      <c r="Z119" s="147"/>
      <c r="AA119" s="147"/>
      <c r="AB119" s="147"/>
      <c r="AC119" s="147"/>
      <c r="AD119" s="147"/>
      <c r="AE119" s="147"/>
      <c r="AF119" s="147"/>
      <c r="AG119" s="147" t="s">
        <v>147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x14ac:dyDescent="0.2">
      <c r="A120" s="161" t="s">
        <v>139</v>
      </c>
      <c r="B120" s="162" t="s">
        <v>76</v>
      </c>
      <c r="C120" s="182" t="s">
        <v>77</v>
      </c>
      <c r="D120" s="163"/>
      <c r="E120" s="164"/>
      <c r="F120" s="165"/>
      <c r="G120" s="165">
        <f>SUMIF(AG121:AG144,"&lt;&gt;NOR",G121:G144)</f>
        <v>0</v>
      </c>
      <c r="H120" s="165"/>
      <c r="I120" s="165">
        <f>SUM(I121:I144)</f>
        <v>78401.83</v>
      </c>
      <c r="J120" s="165"/>
      <c r="K120" s="165">
        <f>SUM(K121:K144)</f>
        <v>35202.800000000003</v>
      </c>
      <c r="L120" s="165"/>
      <c r="M120" s="165">
        <f>SUM(M121:M144)</f>
        <v>0</v>
      </c>
      <c r="N120" s="164"/>
      <c r="O120" s="164">
        <f>SUM(O121:O144)</f>
        <v>10.06</v>
      </c>
      <c r="P120" s="164"/>
      <c r="Q120" s="164">
        <f>SUM(Q121:Q144)</f>
        <v>0</v>
      </c>
      <c r="R120" s="165"/>
      <c r="S120" s="165"/>
      <c r="T120" s="165"/>
      <c r="U120" s="165"/>
      <c r="V120" s="166">
        <f>SUM(V121:V144)</f>
        <v>54.679999999999993</v>
      </c>
      <c r="W120" s="160"/>
      <c r="X120" s="160"/>
      <c r="Y120" s="160"/>
      <c r="AG120" t="s">
        <v>140</v>
      </c>
    </row>
    <row r="121" spans="1:60" ht="22.5" outlineLevel="1" x14ac:dyDescent="0.2">
      <c r="A121" s="168">
        <v>30</v>
      </c>
      <c r="B121" s="169" t="s">
        <v>263</v>
      </c>
      <c r="C121" s="183" t="s">
        <v>264</v>
      </c>
      <c r="D121" s="170" t="s">
        <v>156</v>
      </c>
      <c r="E121" s="171">
        <v>25.76</v>
      </c>
      <c r="F121" s="172"/>
      <c r="G121" s="173">
        <f>ROUND(E121*F121,2)</f>
        <v>0</v>
      </c>
      <c r="H121" s="172">
        <v>1489.48</v>
      </c>
      <c r="I121" s="173">
        <f>ROUND(E121*H121,2)</f>
        <v>38369</v>
      </c>
      <c r="J121" s="172">
        <v>403.52</v>
      </c>
      <c r="K121" s="173">
        <f>ROUND(E121*J121,2)</f>
        <v>10394.68</v>
      </c>
      <c r="L121" s="173">
        <v>21</v>
      </c>
      <c r="M121" s="173">
        <f>G121*(1+L121/100)</f>
        <v>0</v>
      </c>
      <c r="N121" s="171">
        <v>0.16322999999999999</v>
      </c>
      <c r="O121" s="171">
        <f>ROUND(E121*N121,2)</f>
        <v>4.2</v>
      </c>
      <c r="P121" s="171">
        <v>0</v>
      </c>
      <c r="Q121" s="171">
        <f>ROUND(E121*P121,2)</f>
        <v>0</v>
      </c>
      <c r="R121" s="173"/>
      <c r="S121" s="173" t="s">
        <v>144</v>
      </c>
      <c r="T121" s="173" t="s">
        <v>144</v>
      </c>
      <c r="U121" s="173">
        <v>0.59</v>
      </c>
      <c r="V121" s="174">
        <f>ROUND(E121*U121,2)</f>
        <v>15.2</v>
      </c>
      <c r="W121" s="157"/>
      <c r="X121" s="157" t="s">
        <v>145</v>
      </c>
      <c r="Y121" s="157" t="s">
        <v>146</v>
      </c>
      <c r="Z121" s="147"/>
      <c r="AA121" s="147"/>
      <c r="AB121" s="147"/>
      <c r="AC121" s="147"/>
      <c r="AD121" s="147"/>
      <c r="AE121" s="147"/>
      <c r="AF121" s="147"/>
      <c r="AG121" s="147" t="s">
        <v>147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184" t="s">
        <v>265</v>
      </c>
      <c r="D122" s="158"/>
      <c r="E122" s="159">
        <v>25.76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149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4" t="s">
        <v>158</v>
      </c>
      <c r="D123" s="158"/>
      <c r="E123" s="159"/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149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4" t="s">
        <v>266</v>
      </c>
      <c r="D124" s="158"/>
      <c r="E124" s="159"/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149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4" t="s">
        <v>267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149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22.5" outlineLevel="1" x14ac:dyDescent="0.2">
      <c r="A126" s="168">
        <v>31</v>
      </c>
      <c r="B126" s="169" t="s">
        <v>268</v>
      </c>
      <c r="C126" s="183" t="s">
        <v>269</v>
      </c>
      <c r="D126" s="170" t="s">
        <v>156</v>
      </c>
      <c r="E126" s="171">
        <v>15.6</v>
      </c>
      <c r="F126" s="172"/>
      <c r="G126" s="173">
        <f>ROUND(E126*F126,2)</f>
        <v>0</v>
      </c>
      <c r="H126" s="172">
        <v>1071.08</v>
      </c>
      <c r="I126" s="173">
        <f>ROUND(E126*H126,2)</f>
        <v>16708.849999999999</v>
      </c>
      <c r="J126" s="172">
        <v>351.92</v>
      </c>
      <c r="K126" s="173">
        <f>ROUND(E126*J126,2)</f>
        <v>5489.95</v>
      </c>
      <c r="L126" s="173">
        <v>21</v>
      </c>
      <c r="M126" s="173">
        <f>G126*(1+L126/100)</f>
        <v>0</v>
      </c>
      <c r="N126" s="171">
        <v>0.19756000000000001</v>
      </c>
      <c r="O126" s="171">
        <f>ROUND(E126*N126,2)</f>
        <v>3.08</v>
      </c>
      <c r="P126" s="171">
        <v>0</v>
      </c>
      <c r="Q126" s="171">
        <f>ROUND(E126*P126,2)</f>
        <v>0</v>
      </c>
      <c r="R126" s="173"/>
      <c r="S126" s="173" t="s">
        <v>270</v>
      </c>
      <c r="T126" s="173" t="s">
        <v>270</v>
      </c>
      <c r="U126" s="173">
        <v>0.87680000000000002</v>
      </c>
      <c r="V126" s="174">
        <f>ROUND(E126*U126,2)</f>
        <v>13.68</v>
      </c>
      <c r="W126" s="157"/>
      <c r="X126" s="157" t="s">
        <v>145</v>
      </c>
      <c r="Y126" s="157" t="s">
        <v>146</v>
      </c>
      <c r="Z126" s="147"/>
      <c r="AA126" s="147"/>
      <c r="AB126" s="147"/>
      <c r="AC126" s="147"/>
      <c r="AD126" s="147"/>
      <c r="AE126" s="147"/>
      <c r="AF126" s="147"/>
      <c r="AG126" s="147" t="s">
        <v>147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184" t="s">
        <v>271</v>
      </c>
      <c r="D127" s="158"/>
      <c r="E127" s="159">
        <v>15.6</v>
      </c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149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4" t="s">
        <v>158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149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4" t="s">
        <v>272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149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ht="22.5" outlineLevel="1" x14ac:dyDescent="0.2">
      <c r="A130" s="168">
        <v>32</v>
      </c>
      <c r="B130" s="169" t="s">
        <v>268</v>
      </c>
      <c r="C130" s="183" t="s">
        <v>269</v>
      </c>
      <c r="D130" s="170" t="s">
        <v>156</v>
      </c>
      <c r="E130" s="171">
        <v>8.0500000000000007</v>
      </c>
      <c r="F130" s="172"/>
      <c r="G130" s="173">
        <f>ROUND(E130*F130,2)</f>
        <v>0</v>
      </c>
      <c r="H130" s="172">
        <v>1071.08</v>
      </c>
      <c r="I130" s="173">
        <f>ROUND(E130*H130,2)</f>
        <v>8622.19</v>
      </c>
      <c r="J130" s="172">
        <v>351.92</v>
      </c>
      <c r="K130" s="173">
        <f>ROUND(E130*J130,2)</f>
        <v>2832.96</v>
      </c>
      <c r="L130" s="173">
        <v>21</v>
      </c>
      <c r="M130" s="173">
        <f>G130*(1+L130/100)</f>
        <v>0</v>
      </c>
      <c r="N130" s="171">
        <v>0.19756000000000001</v>
      </c>
      <c r="O130" s="171">
        <f>ROUND(E130*N130,2)</f>
        <v>1.59</v>
      </c>
      <c r="P130" s="171">
        <v>0</v>
      </c>
      <c r="Q130" s="171">
        <f>ROUND(E130*P130,2)</f>
        <v>0</v>
      </c>
      <c r="R130" s="173"/>
      <c r="S130" s="173" t="s">
        <v>270</v>
      </c>
      <c r="T130" s="173" t="s">
        <v>270</v>
      </c>
      <c r="U130" s="173">
        <v>0.87680000000000002</v>
      </c>
      <c r="V130" s="174">
        <f>ROUND(E130*U130,2)</f>
        <v>7.06</v>
      </c>
      <c r="W130" s="157"/>
      <c r="X130" s="157" t="s">
        <v>145</v>
      </c>
      <c r="Y130" s="157" t="s">
        <v>146</v>
      </c>
      <c r="Z130" s="147"/>
      <c r="AA130" s="147"/>
      <c r="AB130" s="147"/>
      <c r="AC130" s="147"/>
      <c r="AD130" s="147"/>
      <c r="AE130" s="147"/>
      <c r="AF130" s="147"/>
      <c r="AG130" s="147" t="s">
        <v>147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">
      <c r="A131" s="154"/>
      <c r="B131" s="155"/>
      <c r="C131" s="184" t="s">
        <v>273</v>
      </c>
      <c r="D131" s="158"/>
      <c r="E131" s="159">
        <v>8.0500000000000007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149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84" t="s">
        <v>158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149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4" t="s">
        <v>274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149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4" t="s">
        <v>275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149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4" t="s">
        <v>182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149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4" t="s">
        <v>276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149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68">
        <v>33</v>
      </c>
      <c r="B137" s="169" t="s">
        <v>277</v>
      </c>
      <c r="C137" s="183" t="s">
        <v>278</v>
      </c>
      <c r="D137" s="170" t="s">
        <v>167</v>
      </c>
      <c r="E137" s="171">
        <v>32.200000000000003</v>
      </c>
      <c r="F137" s="172"/>
      <c r="G137" s="173">
        <f>ROUND(E137*F137,2)</f>
        <v>0</v>
      </c>
      <c r="H137" s="172">
        <v>0</v>
      </c>
      <c r="I137" s="173">
        <f>ROUND(E137*H137,2)</f>
        <v>0</v>
      </c>
      <c r="J137" s="172">
        <v>390</v>
      </c>
      <c r="K137" s="173">
        <f>ROUND(E137*J137,2)</f>
        <v>12558</v>
      </c>
      <c r="L137" s="173">
        <v>21</v>
      </c>
      <c r="M137" s="173">
        <f>G137*(1+L137/100)</f>
        <v>0</v>
      </c>
      <c r="N137" s="171">
        <v>0</v>
      </c>
      <c r="O137" s="171">
        <f>ROUND(E137*N137,2)</f>
        <v>0</v>
      </c>
      <c r="P137" s="171">
        <v>0</v>
      </c>
      <c r="Q137" s="171">
        <f>ROUND(E137*P137,2)</f>
        <v>0</v>
      </c>
      <c r="R137" s="173"/>
      <c r="S137" s="173" t="s">
        <v>144</v>
      </c>
      <c r="T137" s="173" t="s">
        <v>144</v>
      </c>
      <c r="U137" s="173">
        <v>0.40100000000000002</v>
      </c>
      <c r="V137" s="174">
        <f>ROUND(E137*U137,2)</f>
        <v>12.91</v>
      </c>
      <c r="W137" s="157"/>
      <c r="X137" s="157" t="s">
        <v>145</v>
      </c>
      <c r="Y137" s="157" t="s">
        <v>146</v>
      </c>
      <c r="Z137" s="147"/>
      <c r="AA137" s="147"/>
      <c r="AB137" s="147"/>
      <c r="AC137" s="147"/>
      <c r="AD137" s="147"/>
      <c r="AE137" s="147"/>
      <c r="AF137" s="147"/>
      <c r="AG137" s="147" t="s">
        <v>147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184" t="s">
        <v>279</v>
      </c>
      <c r="D138" s="158"/>
      <c r="E138" s="159">
        <v>32.200000000000003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149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4" t="s">
        <v>158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149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4" t="s">
        <v>280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149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4" t="s">
        <v>281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149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22.5" outlineLevel="1" x14ac:dyDescent="0.2">
      <c r="A142" s="168">
        <v>34</v>
      </c>
      <c r="B142" s="169" t="s">
        <v>282</v>
      </c>
      <c r="C142" s="183" t="s">
        <v>283</v>
      </c>
      <c r="D142" s="170" t="s">
        <v>156</v>
      </c>
      <c r="E142" s="171">
        <v>10.5</v>
      </c>
      <c r="F142" s="172"/>
      <c r="G142" s="173">
        <f>ROUND(E142*F142,2)</f>
        <v>0</v>
      </c>
      <c r="H142" s="172">
        <v>923.98</v>
      </c>
      <c r="I142" s="173">
        <f>ROUND(E142*H142,2)</f>
        <v>9701.7900000000009</v>
      </c>
      <c r="J142" s="172">
        <v>374.02</v>
      </c>
      <c r="K142" s="173">
        <f>ROUND(E142*J142,2)</f>
        <v>3927.21</v>
      </c>
      <c r="L142" s="173">
        <v>21</v>
      </c>
      <c r="M142" s="173">
        <f>G142*(1+L142/100)</f>
        <v>0</v>
      </c>
      <c r="N142" s="171">
        <v>0.11312999999999999</v>
      </c>
      <c r="O142" s="171">
        <f>ROUND(E142*N142,2)</f>
        <v>1.19</v>
      </c>
      <c r="P142" s="171">
        <v>0</v>
      </c>
      <c r="Q142" s="171">
        <f>ROUND(E142*P142,2)</f>
        <v>0</v>
      </c>
      <c r="R142" s="173"/>
      <c r="S142" s="173" t="s">
        <v>144</v>
      </c>
      <c r="T142" s="173" t="s">
        <v>144</v>
      </c>
      <c r="U142" s="173">
        <v>0.55488999999999999</v>
      </c>
      <c r="V142" s="174">
        <f>ROUND(E142*U142,2)</f>
        <v>5.83</v>
      </c>
      <c r="W142" s="157"/>
      <c r="X142" s="157" t="s">
        <v>145</v>
      </c>
      <c r="Y142" s="157" t="s">
        <v>146</v>
      </c>
      <c r="Z142" s="147"/>
      <c r="AA142" s="147"/>
      <c r="AB142" s="147"/>
      <c r="AC142" s="147"/>
      <c r="AD142" s="147"/>
      <c r="AE142" s="147"/>
      <c r="AF142" s="147"/>
      <c r="AG142" s="147" t="s">
        <v>147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2" x14ac:dyDescent="0.2">
      <c r="A143" s="154"/>
      <c r="B143" s="155"/>
      <c r="C143" s="184" t="s">
        <v>284</v>
      </c>
      <c r="D143" s="158"/>
      <c r="E143" s="159">
        <v>10.5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149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5">
        <v>35</v>
      </c>
      <c r="B144" s="176" t="s">
        <v>285</v>
      </c>
      <c r="C144" s="185" t="s">
        <v>286</v>
      </c>
      <c r="D144" s="177" t="s">
        <v>167</v>
      </c>
      <c r="E144" s="178">
        <v>100</v>
      </c>
      <c r="F144" s="179"/>
      <c r="G144" s="180">
        <f>ROUND(E144*F144,2)</f>
        <v>0</v>
      </c>
      <c r="H144" s="179">
        <v>50</v>
      </c>
      <c r="I144" s="180">
        <f>ROUND(E144*H144,2)</f>
        <v>5000</v>
      </c>
      <c r="J144" s="179">
        <v>0</v>
      </c>
      <c r="K144" s="180">
        <f>ROUND(E144*J144,2)</f>
        <v>0</v>
      </c>
      <c r="L144" s="180">
        <v>21</v>
      </c>
      <c r="M144" s="180">
        <f>G144*(1+L144/100)</f>
        <v>0</v>
      </c>
      <c r="N144" s="178">
        <v>0</v>
      </c>
      <c r="O144" s="178">
        <f>ROUND(E144*N144,2)</f>
        <v>0</v>
      </c>
      <c r="P144" s="178">
        <v>0</v>
      </c>
      <c r="Q144" s="178">
        <f>ROUND(E144*P144,2)</f>
        <v>0</v>
      </c>
      <c r="R144" s="180"/>
      <c r="S144" s="180" t="s">
        <v>175</v>
      </c>
      <c r="T144" s="180" t="s">
        <v>176</v>
      </c>
      <c r="U144" s="180">
        <v>0</v>
      </c>
      <c r="V144" s="181">
        <f>ROUND(E144*U144,2)</f>
        <v>0</v>
      </c>
      <c r="W144" s="157"/>
      <c r="X144" s="157" t="s">
        <v>232</v>
      </c>
      <c r="Y144" s="157" t="s">
        <v>146</v>
      </c>
      <c r="Z144" s="147"/>
      <c r="AA144" s="147"/>
      <c r="AB144" s="147"/>
      <c r="AC144" s="147"/>
      <c r="AD144" s="147"/>
      <c r="AE144" s="147"/>
      <c r="AF144" s="147"/>
      <c r="AG144" s="147" t="s">
        <v>248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x14ac:dyDescent="0.2">
      <c r="A145" s="161" t="s">
        <v>139</v>
      </c>
      <c r="B145" s="162" t="s">
        <v>78</v>
      </c>
      <c r="C145" s="182" t="s">
        <v>79</v>
      </c>
      <c r="D145" s="163"/>
      <c r="E145" s="164"/>
      <c r="F145" s="165"/>
      <c r="G145" s="165">
        <f>SUMIF(AG146:AG171,"&lt;&gt;NOR",G146:G171)</f>
        <v>0</v>
      </c>
      <c r="H145" s="165"/>
      <c r="I145" s="165">
        <f>SUM(I146:I171)</f>
        <v>81259.149999999994</v>
      </c>
      <c r="J145" s="165"/>
      <c r="K145" s="165">
        <f>SUM(K146:K171)</f>
        <v>144337.76999999999</v>
      </c>
      <c r="L145" s="165"/>
      <c r="M145" s="165">
        <f>SUM(M146:M171)</f>
        <v>0</v>
      </c>
      <c r="N145" s="164"/>
      <c r="O145" s="164">
        <f>SUM(O146:O171)</f>
        <v>23.619999999999997</v>
      </c>
      <c r="P145" s="164"/>
      <c r="Q145" s="164">
        <f>SUM(Q146:Q171)</f>
        <v>0</v>
      </c>
      <c r="R145" s="165"/>
      <c r="S145" s="165"/>
      <c r="T145" s="165"/>
      <c r="U145" s="165"/>
      <c r="V145" s="166">
        <f>SUM(V146:V171)</f>
        <v>217.35000000000002</v>
      </c>
      <c r="W145" s="160"/>
      <c r="X145" s="160"/>
      <c r="Y145" s="160"/>
      <c r="AG145" t="s">
        <v>140</v>
      </c>
    </row>
    <row r="146" spans="1:60" outlineLevel="1" x14ac:dyDescent="0.2">
      <c r="A146" s="168">
        <v>36</v>
      </c>
      <c r="B146" s="169" t="s">
        <v>287</v>
      </c>
      <c r="C146" s="183" t="s">
        <v>288</v>
      </c>
      <c r="D146" s="170" t="s">
        <v>143</v>
      </c>
      <c r="E146" s="171">
        <v>5.7960000000000003</v>
      </c>
      <c r="F146" s="172"/>
      <c r="G146" s="173">
        <f>ROUND(E146*F146,2)</f>
        <v>0</v>
      </c>
      <c r="H146" s="172">
        <v>3800.15</v>
      </c>
      <c r="I146" s="173">
        <f>ROUND(E146*H146,2)</f>
        <v>22025.67</v>
      </c>
      <c r="J146" s="172">
        <v>714.85</v>
      </c>
      <c r="K146" s="173">
        <f>ROUND(E146*J146,2)</f>
        <v>4143.2700000000004</v>
      </c>
      <c r="L146" s="173">
        <v>21</v>
      </c>
      <c r="M146" s="173">
        <f>G146*(1+L146/100)</f>
        <v>0</v>
      </c>
      <c r="N146" s="171">
        <v>2.5251399999999999</v>
      </c>
      <c r="O146" s="171">
        <f>ROUND(E146*N146,2)</f>
        <v>14.64</v>
      </c>
      <c r="P146" s="171">
        <v>0</v>
      </c>
      <c r="Q146" s="171">
        <f>ROUND(E146*P146,2)</f>
        <v>0</v>
      </c>
      <c r="R146" s="173"/>
      <c r="S146" s="173" t="s">
        <v>144</v>
      </c>
      <c r="T146" s="173" t="s">
        <v>144</v>
      </c>
      <c r="U146" s="173">
        <v>0.98699999999999999</v>
      </c>
      <c r="V146" s="174">
        <f>ROUND(E146*U146,2)</f>
        <v>5.72</v>
      </c>
      <c r="W146" s="157"/>
      <c r="X146" s="157" t="s">
        <v>145</v>
      </c>
      <c r="Y146" s="157" t="s">
        <v>146</v>
      </c>
      <c r="Z146" s="147"/>
      <c r="AA146" s="147"/>
      <c r="AB146" s="147"/>
      <c r="AC146" s="147"/>
      <c r="AD146" s="147"/>
      <c r="AE146" s="147"/>
      <c r="AF146" s="147"/>
      <c r="AG146" s="147" t="s">
        <v>147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">
      <c r="A147" s="154"/>
      <c r="B147" s="155"/>
      <c r="C147" s="184" t="s">
        <v>289</v>
      </c>
      <c r="D147" s="158"/>
      <c r="E147" s="159">
        <v>5.8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149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2.5" outlineLevel="1" x14ac:dyDescent="0.2">
      <c r="A148" s="168">
        <v>37</v>
      </c>
      <c r="B148" s="169" t="s">
        <v>290</v>
      </c>
      <c r="C148" s="183" t="s">
        <v>291</v>
      </c>
      <c r="D148" s="170" t="s">
        <v>156</v>
      </c>
      <c r="E148" s="171">
        <v>57.96</v>
      </c>
      <c r="F148" s="172"/>
      <c r="G148" s="173">
        <f>ROUND(E148*F148,2)</f>
        <v>0</v>
      </c>
      <c r="H148" s="172">
        <v>476.95</v>
      </c>
      <c r="I148" s="173">
        <f>ROUND(E148*H148,2)</f>
        <v>27644.02</v>
      </c>
      <c r="J148" s="172">
        <v>480.05</v>
      </c>
      <c r="K148" s="173">
        <f>ROUND(E148*J148,2)</f>
        <v>27823.7</v>
      </c>
      <c r="L148" s="173">
        <v>21</v>
      </c>
      <c r="M148" s="173">
        <f>G148*(1+L148/100)</f>
        <v>0</v>
      </c>
      <c r="N148" s="171">
        <v>3.6360000000000003E-2</v>
      </c>
      <c r="O148" s="171">
        <f>ROUND(E148*N148,2)</f>
        <v>2.11</v>
      </c>
      <c r="P148" s="171">
        <v>0</v>
      </c>
      <c r="Q148" s="171">
        <f>ROUND(E148*P148,2)</f>
        <v>0</v>
      </c>
      <c r="R148" s="173"/>
      <c r="S148" s="173" t="s">
        <v>292</v>
      </c>
      <c r="T148" s="173" t="s">
        <v>292</v>
      </c>
      <c r="U148" s="173">
        <v>0.73399999999999999</v>
      </c>
      <c r="V148" s="174">
        <f>ROUND(E148*U148,2)</f>
        <v>42.54</v>
      </c>
      <c r="W148" s="157"/>
      <c r="X148" s="157" t="s">
        <v>145</v>
      </c>
      <c r="Y148" s="157" t="s">
        <v>146</v>
      </c>
      <c r="Z148" s="147"/>
      <c r="AA148" s="147"/>
      <c r="AB148" s="147"/>
      <c r="AC148" s="147"/>
      <c r="AD148" s="147"/>
      <c r="AE148" s="147"/>
      <c r="AF148" s="147"/>
      <c r="AG148" s="147" t="s">
        <v>147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2" x14ac:dyDescent="0.2">
      <c r="A149" s="154"/>
      <c r="B149" s="155"/>
      <c r="C149" s="184" t="s">
        <v>293</v>
      </c>
      <c r="D149" s="158"/>
      <c r="E149" s="159">
        <v>57.96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149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 x14ac:dyDescent="0.2">
      <c r="A150" s="168">
        <v>38</v>
      </c>
      <c r="B150" s="169" t="s">
        <v>294</v>
      </c>
      <c r="C150" s="183" t="s">
        <v>295</v>
      </c>
      <c r="D150" s="170" t="s">
        <v>156</v>
      </c>
      <c r="E150" s="171">
        <v>57.96</v>
      </c>
      <c r="F150" s="172"/>
      <c r="G150" s="173">
        <f>ROUND(E150*F150,2)</f>
        <v>0</v>
      </c>
      <c r="H150" s="172">
        <v>0</v>
      </c>
      <c r="I150" s="173">
        <f>ROUND(E150*H150,2)</f>
        <v>0</v>
      </c>
      <c r="J150" s="172">
        <v>249</v>
      </c>
      <c r="K150" s="173">
        <f>ROUND(E150*J150,2)</f>
        <v>14432.04</v>
      </c>
      <c r="L150" s="173">
        <v>21</v>
      </c>
      <c r="M150" s="173">
        <f>G150*(1+L150/100)</f>
        <v>0</v>
      </c>
      <c r="N150" s="171">
        <v>0</v>
      </c>
      <c r="O150" s="171">
        <f>ROUND(E150*N150,2)</f>
        <v>0</v>
      </c>
      <c r="P150" s="171">
        <v>0</v>
      </c>
      <c r="Q150" s="171">
        <f>ROUND(E150*P150,2)</f>
        <v>0</v>
      </c>
      <c r="R150" s="173"/>
      <c r="S150" s="173" t="s">
        <v>144</v>
      </c>
      <c r="T150" s="173" t="s">
        <v>144</v>
      </c>
      <c r="U150" s="173">
        <v>0.26600000000000001</v>
      </c>
      <c r="V150" s="174">
        <f>ROUND(E150*U150,2)</f>
        <v>15.42</v>
      </c>
      <c r="W150" s="157"/>
      <c r="X150" s="157" t="s">
        <v>145</v>
      </c>
      <c r="Y150" s="157" t="s">
        <v>146</v>
      </c>
      <c r="Z150" s="147"/>
      <c r="AA150" s="147"/>
      <c r="AB150" s="147"/>
      <c r="AC150" s="147"/>
      <c r="AD150" s="147"/>
      <c r="AE150" s="147"/>
      <c r="AF150" s="147"/>
      <c r="AG150" s="147" t="s">
        <v>147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2" x14ac:dyDescent="0.2">
      <c r="A151" s="154"/>
      <c r="B151" s="155"/>
      <c r="C151" s="184" t="s">
        <v>296</v>
      </c>
      <c r="D151" s="158"/>
      <c r="E151" s="159">
        <v>57.96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149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68">
        <v>39</v>
      </c>
      <c r="B152" s="169" t="s">
        <v>297</v>
      </c>
      <c r="C152" s="183" t="s">
        <v>298</v>
      </c>
      <c r="D152" s="170" t="s">
        <v>167</v>
      </c>
      <c r="E152" s="171">
        <v>96.6</v>
      </c>
      <c r="F152" s="172"/>
      <c r="G152" s="173">
        <f>ROUND(E152*F152,2)</f>
        <v>0</v>
      </c>
      <c r="H152" s="172">
        <v>125.57</v>
      </c>
      <c r="I152" s="173">
        <f>ROUND(E152*H152,2)</f>
        <v>12130.06</v>
      </c>
      <c r="J152" s="172">
        <v>561.42999999999995</v>
      </c>
      <c r="K152" s="173">
        <f>ROUND(E152*J152,2)</f>
        <v>54234.14</v>
      </c>
      <c r="L152" s="173">
        <v>21</v>
      </c>
      <c r="M152" s="173">
        <f>G152*(1+L152/100)</f>
        <v>0</v>
      </c>
      <c r="N152" s="171">
        <v>3.0460000000000001E-2</v>
      </c>
      <c r="O152" s="171">
        <f>ROUND(E152*N152,2)</f>
        <v>2.94</v>
      </c>
      <c r="P152" s="171">
        <v>0</v>
      </c>
      <c r="Q152" s="171">
        <f>ROUND(E152*P152,2)</f>
        <v>0</v>
      </c>
      <c r="R152" s="173"/>
      <c r="S152" s="173" t="s">
        <v>144</v>
      </c>
      <c r="T152" s="173" t="s">
        <v>144</v>
      </c>
      <c r="U152" s="173">
        <v>0.87</v>
      </c>
      <c r="V152" s="174">
        <f>ROUND(E152*U152,2)</f>
        <v>84.04</v>
      </c>
      <c r="W152" s="157"/>
      <c r="X152" s="157" t="s">
        <v>145</v>
      </c>
      <c r="Y152" s="157" t="s">
        <v>146</v>
      </c>
      <c r="Z152" s="147"/>
      <c r="AA152" s="147"/>
      <c r="AB152" s="147"/>
      <c r="AC152" s="147"/>
      <c r="AD152" s="147"/>
      <c r="AE152" s="147"/>
      <c r="AF152" s="147"/>
      <c r="AG152" s="147" t="s">
        <v>147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2" x14ac:dyDescent="0.2">
      <c r="A153" s="154"/>
      <c r="B153" s="155"/>
      <c r="C153" s="184" t="s">
        <v>299</v>
      </c>
      <c r="D153" s="158"/>
      <c r="E153" s="159">
        <v>96.6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149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68">
        <v>40</v>
      </c>
      <c r="B154" s="169" t="s">
        <v>300</v>
      </c>
      <c r="C154" s="183" t="s">
        <v>301</v>
      </c>
      <c r="D154" s="170" t="s">
        <v>167</v>
      </c>
      <c r="E154" s="171">
        <v>96.6</v>
      </c>
      <c r="F154" s="172"/>
      <c r="G154" s="173">
        <f>ROUND(E154*F154,2)</f>
        <v>0</v>
      </c>
      <c r="H154" s="172">
        <v>0</v>
      </c>
      <c r="I154" s="173">
        <f>ROUND(E154*H154,2)</f>
        <v>0</v>
      </c>
      <c r="J154" s="172">
        <v>140.5</v>
      </c>
      <c r="K154" s="173">
        <f>ROUND(E154*J154,2)</f>
        <v>13572.3</v>
      </c>
      <c r="L154" s="173">
        <v>21</v>
      </c>
      <c r="M154" s="173">
        <f>G154*(1+L154/100)</f>
        <v>0</v>
      </c>
      <c r="N154" s="171">
        <v>0</v>
      </c>
      <c r="O154" s="171">
        <f>ROUND(E154*N154,2)</f>
        <v>0</v>
      </c>
      <c r="P154" s="171">
        <v>0</v>
      </c>
      <c r="Q154" s="171">
        <f>ROUND(E154*P154,2)</f>
        <v>0</v>
      </c>
      <c r="R154" s="173"/>
      <c r="S154" s="173" t="s">
        <v>144</v>
      </c>
      <c r="T154" s="173" t="s">
        <v>144</v>
      </c>
      <c r="U154" s="173">
        <v>0.23200000000000001</v>
      </c>
      <c r="V154" s="174">
        <f>ROUND(E154*U154,2)</f>
        <v>22.41</v>
      </c>
      <c r="W154" s="157"/>
      <c r="X154" s="157" t="s">
        <v>145</v>
      </c>
      <c r="Y154" s="157" t="s">
        <v>146</v>
      </c>
      <c r="Z154" s="147"/>
      <c r="AA154" s="147"/>
      <c r="AB154" s="147"/>
      <c r="AC154" s="147"/>
      <c r="AD154" s="147"/>
      <c r="AE154" s="147"/>
      <c r="AF154" s="147"/>
      <c r="AG154" s="147" t="s">
        <v>147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84" t="s">
        <v>299</v>
      </c>
      <c r="D155" s="158"/>
      <c r="E155" s="159">
        <v>96.6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149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1" x14ac:dyDescent="0.2">
      <c r="A156" s="168">
        <v>41</v>
      </c>
      <c r="B156" s="169" t="s">
        <v>302</v>
      </c>
      <c r="C156" s="183" t="s">
        <v>303</v>
      </c>
      <c r="D156" s="170" t="s">
        <v>156</v>
      </c>
      <c r="E156" s="171">
        <v>57.96</v>
      </c>
      <c r="F156" s="172"/>
      <c r="G156" s="173">
        <f>ROUND(E156*F156,2)</f>
        <v>0</v>
      </c>
      <c r="H156" s="172">
        <v>23.74</v>
      </c>
      <c r="I156" s="173">
        <f>ROUND(E156*H156,2)</f>
        <v>1375.97</v>
      </c>
      <c r="J156" s="172">
        <v>264.76</v>
      </c>
      <c r="K156" s="173">
        <f>ROUND(E156*J156,2)</f>
        <v>15345.49</v>
      </c>
      <c r="L156" s="173">
        <v>21</v>
      </c>
      <c r="M156" s="173">
        <f>G156*(1+L156/100)</f>
        <v>0</v>
      </c>
      <c r="N156" s="171">
        <v>2.2699999999999999E-3</v>
      </c>
      <c r="O156" s="171">
        <f>ROUND(E156*N156,2)</f>
        <v>0.13</v>
      </c>
      <c r="P156" s="171">
        <v>0</v>
      </c>
      <c r="Q156" s="171">
        <f>ROUND(E156*P156,2)</f>
        <v>0</v>
      </c>
      <c r="R156" s="173"/>
      <c r="S156" s="173" t="s">
        <v>144</v>
      </c>
      <c r="T156" s="173" t="s">
        <v>144</v>
      </c>
      <c r="U156" s="173">
        <v>0.38600000000000001</v>
      </c>
      <c r="V156" s="174">
        <f>ROUND(E156*U156,2)</f>
        <v>22.37</v>
      </c>
      <c r="W156" s="157"/>
      <c r="X156" s="157" t="s">
        <v>145</v>
      </c>
      <c r="Y156" s="157" t="s">
        <v>146</v>
      </c>
      <c r="Z156" s="147"/>
      <c r="AA156" s="147"/>
      <c r="AB156" s="147"/>
      <c r="AC156" s="147"/>
      <c r="AD156" s="147"/>
      <c r="AE156" s="147"/>
      <c r="AF156" s="147"/>
      <c r="AG156" s="147" t="s">
        <v>147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184" t="s">
        <v>296</v>
      </c>
      <c r="D157" s="158"/>
      <c r="E157" s="159">
        <v>57.96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149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ht="22.5" outlineLevel="1" x14ac:dyDescent="0.2">
      <c r="A158" s="175">
        <v>42</v>
      </c>
      <c r="B158" s="176" t="s">
        <v>304</v>
      </c>
      <c r="C158" s="185" t="s">
        <v>305</v>
      </c>
      <c r="D158" s="177" t="s">
        <v>156</v>
      </c>
      <c r="E158" s="178">
        <v>57.96</v>
      </c>
      <c r="F158" s="179"/>
      <c r="G158" s="180">
        <f>ROUND(E158*F158,2)</f>
        <v>0</v>
      </c>
      <c r="H158" s="179">
        <v>0</v>
      </c>
      <c r="I158" s="180">
        <f>ROUND(E158*H158,2)</f>
        <v>0</v>
      </c>
      <c r="J158" s="179">
        <v>81</v>
      </c>
      <c r="K158" s="180">
        <f>ROUND(E158*J158,2)</f>
        <v>4694.76</v>
      </c>
      <c r="L158" s="180">
        <v>21</v>
      </c>
      <c r="M158" s="180">
        <f>G158*(1+L158/100)</f>
        <v>0</v>
      </c>
      <c r="N158" s="178">
        <v>0</v>
      </c>
      <c r="O158" s="178">
        <f>ROUND(E158*N158,2)</f>
        <v>0</v>
      </c>
      <c r="P158" s="178">
        <v>0</v>
      </c>
      <c r="Q158" s="178">
        <f>ROUND(E158*P158,2)</f>
        <v>0</v>
      </c>
      <c r="R158" s="180"/>
      <c r="S158" s="180" t="s">
        <v>144</v>
      </c>
      <c r="T158" s="180" t="s">
        <v>144</v>
      </c>
      <c r="U158" s="180">
        <v>0.13</v>
      </c>
      <c r="V158" s="181">
        <f>ROUND(E158*U158,2)</f>
        <v>7.53</v>
      </c>
      <c r="W158" s="157"/>
      <c r="X158" s="157" t="s">
        <v>145</v>
      </c>
      <c r="Y158" s="157" t="s">
        <v>146</v>
      </c>
      <c r="Z158" s="147"/>
      <c r="AA158" s="147"/>
      <c r="AB158" s="147"/>
      <c r="AC158" s="147"/>
      <c r="AD158" s="147"/>
      <c r="AE158" s="147"/>
      <c r="AF158" s="147"/>
      <c r="AG158" s="147" t="s">
        <v>147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ht="22.5" outlineLevel="1" x14ac:dyDescent="0.2">
      <c r="A159" s="168">
        <v>43</v>
      </c>
      <c r="B159" s="169" t="s">
        <v>306</v>
      </c>
      <c r="C159" s="183" t="s">
        <v>307</v>
      </c>
      <c r="D159" s="170" t="s">
        <v>229</v>
      </c>
      <c r="E159" s="171">
        <v>0.27660000000000001</v>
      </c>
      <c r="F159" s="172"/>
      <c r="G159" s="173">
        <f>ROUND(E159*F159,2)</f>
        <v>0</v>
      </c>
      <c r="H159" s="172">
        <v>37933.33</v>
      </c>
      <c r="I159" s="173">
        <f>ROUND(E159*H159,2)</f>
        <v>10492.36</v>
      </c>
      <c r="J159" s="172">
        <v>10336.67</v>
      </c>
      <c r="K159" s="173">
        <f>ROUND(E159*J159,2)</f>
        <v>2859.12</v>
      </c>
      <c r="L159" s="173">
        <v>21</v>
      </c>
      <c r="M159" s="173">
        <f>G159*(1+L159/100)</f>
        <v>0</v>
      </c>
      <c r="N159" s="171">
        <v>1.1237600000000001</v>
      </c>
      <c r="O159" s="171">
        <f>ROUND(E159*N159,2)</f>
        <v>0.31</v>
      </c>
      <c r="P159" s="171">
        <v>0</v>
      </c>
      <c r="Q159" s="171">
        <f>ROUND(E159*P159,2)</f>
        <v>0</v>
      </c>
      <c r="R159" s="173"/>
      <c r="S159" s="173" t="s">
        <v>144</v>
      </c>
      <c r="T159" s="173" t="s">
        <v>144</v>
      </c>
      <c r="U159" s="173">
        <v>15.211</v>
      </c>
      <c r="V159" s="174">
        <f>ROUND(E159*U159,2)</f>
        <v>4.21</v>
      </c>
      <c r="W159" s="157"/>
      <c r="X159" s="157" t="s">
        <v>145</v>
      </c>
      <c r="Y159" s="157" t="s">
        <v>146</v>
      </c>
      <c r="Z159" s="147"/>
      <c r="AA159" s="147"/>
      <c r="AB159" s="147"/>
      <c r="AC159" s="147"/>
      <c r="AD159" s="147"/>
      <c r="AE159" s="147"/>
      <c r="AF159" s="147"/>
      <c r="AG159" s="147" t="s">
        <v>147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2" x14ac:dyDescent="0.2">
      <c r="A160" s="154"/>
      <c r="B160" s="155"/>
      <c r="C160" s="184" t="s">
        <v>308</v>
      </c>
      <c r="D160" s="158"/>
      <c r="E160" s="159">
        <v>0.28000000000000003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149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68">
        <v>44</v>
      </c>
      <c r="B161" s="169" t="s">
        <v>309</v>
      </c>
      <c r="C161" s="183" t="s">
        <v>310</v>
      </c>
      <c r="D161" s="170" t="s">
        <v>143</v>
      </c>
      <c r="E161" s="171">
        <v>1.2075</v>
      </c>
      <c r="F161" s="172"/>
      <c r="G161" s="173">
        <f>ROUND(E161*F161,2)</f>
        <v>0</v>
      </c>
      <c r="H161" s="172">
        <v>3750.52</v>
      </c>
      <c r="I161" s="173">
        <f>ROUND(E161*H161,2)</f>
        <v>4528.75</v>
      </c>
      <c r="J161" s="172">
        <v>944.48</v>
      </c>
      <c r="K161" s="173">
        <f>ROUND(E161*J161,2)</f>
        <v>1140.46</v>
      </c>
      <c r="L161" s="173">
        <v>21</v>
      </c>
      <c r="M161" s="173">
        <f>G161*(1+L161/100)</f>
        <v>0</v>
      </c>
      <c r="N161" s="171">
        <v>2.7501099999999998</v>
      </c>
      <c r="O161" s="171">
        <f>ROUND(E161*N161,2)</f>
        <v>3.32</v>
      </c>
      <c r="P161" s="171">
        <v>0</v>
      </c>
      <c r="Q161" s="171">
        <f>ROUND(E161*P161,2)</f>
        <v>0</v>
      </c>
      <c r="R161" s="173"/>
      <c r="S161" s="173" t="s">
        <v>144</v>
      </c>
      <c r="T161" s="173" t="s">
        <v>144</v>
      </c>
      <c r="U161" s="173">
        <v>1.448</v>
      </c>
      <c r="V161" s="174">
        <f>ROUND(E161*U161,2)</f>
        <v>1.75</v>
      </c>
      <c r="W161" s="157"/>
      <c r="X161" s="157" t="s">
        <v>145</v>
      </c>
      <c r="Y161" s="157" t="s">
        <v>146</v>
      </c>
      <c r="Z161" s="147"/>
      <c r="AA161" s="147"/>
      <c r="AB161" s="147"/>
      <c r="AC161" s="147"/>
      <c r="AD161" s="147"/>
      <c r="AE161" s="147"/>
      <c r="AF161" s="147"/>
      <c r="AG161" s="147" t="s">
        <v>147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2" x14ac:dyDescent="0.2">
      <c r="A162" s="154"/>
      <c r="B162" s="155"/>
      <c r="C162" s="184" t="s">
        <v>311</v>
      </c>
      <c r="D162" s="158"/>
      <c r="E162" s="159">
        <v>1.21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149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68">
        <v>45</v>
      </c>
      <c r="B163" s="169" t="s">
        <v>312</v>
      </c>
      <c r="C163" s="183" t="s">
        <v>313</v>
      </c>
      <c r="D163" s="170" t="s">
        <v>156</v>
      </c>
      <c r="E163" s="171">
        <v>8.0500000000000007</v>
      </c>
      <c r="F163" s="172"/>
      <c r="G163" s="173">
        <f>ROUND(E163*F163,2)</f>
        <v>0</v>
      </c>
      <c r="H163" s="172">
        <v>104.48</v>
      </c>
      <c r="I163" s="173">
        <f>ROUND(E163*H163,2)</f>
        <v>841.06</v>
      </c>
      <c r="J163" s="172">
        <v>475.52</v>
      </c>
      <c r="K163" s="173">
        <f>ROUND(E163*J163,2)</f>
        <v>3827.94</v>
      </c>
      <c r="L163" s="173">
        <v>21</v>
      </c>
      <c r="M163" s="173">
        <f>G163*(1+L163/100)</f>
        <v>0</v>
      </c>
      <c r="N163" s="171">
        <v>7.8100000000000001E-3</v>
      </c>
      <c r="O163" s="171">
        <f>ROUND(E163*N163,2)</f>
        <v>0.06</v>
      </c>
      <c r="P163" s="171">
        <v>0</v>
      </c>
      <c r="Q163" s="171">
        <f>ROUND(E163*P163,2)</f>
        <v>0</v>
      </c>
      <c r="R163" s="173"/>
      <c r="S163" s="173" t="s">
        <v>144</v>
      </c>
      <c r="T163" s="173" t="s">
        <v>144</v>
      </c>
      <c r="U163" s="173">
        <v>0.79</v>
      </c>
      <c r="V163" s="174">
        <f>ROUND(E163*U163,2)</f>
        <v>6.36</v>
      </c>
      <c r="W163" s="157"/>
      <c r="X163" s="157" t="s">
        <v>145</v>
      </c>
      <c r="Y163" s="157" t="s">
        <v>146</v>
      </c>
      <c r="Z163" s="147"/>
      <c r="AA163" s="147"/>
      <c r="AB163" s="147"/>
      <c r="AC163" s="147"/>
      <c r="AD163" s="147"/>
      <c r="AE163" s="147"/>
      <c r="AF163" s="147"/>
      <c r="AG163" s="147" t="s">
        <v>147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">
      <c r="A164" s="154"/>
      <c r="B164" s="155"/>
      <c r="C164" s="184" t="s">
        <v>273</v>
      </c>
      <c r="D164" s="158"/>
      <c r="E164" s="159">
        <v>8.0500000000000007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149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75">
        <v>46</v>
      </c>
      <c r="B165" s="176" t="s">
        <v>314</v>
      </c>
      <c r="C165" s="185" t="s">
        <v>315</v>
      </c>
      <c r="D165" s="177" t="s">
        <v>156</v>
      </c>
      <c r="E165" s="178">
        <v>8.0500000000000007</v>
      </c>
      <c r="F165" s="179"/>
      <c r="G165" s="180">
        <f>ROUND(E165*F165,2)</f>
        <v>0</v>
      </c>
      <c r="H165" s="179">
        <v>0</v>
      </c>
      <c r="I165" s="180">
        <f>ROUND(E165*H165,2)</f>
        <v>0</v>
      </c>
      <c r="J165" s="179">
        <v>145</v>
      </c>
      <c r="K165" s="180">
        <f>ROUND(E165*J165,2)</f>
        <v>1167.25</v>
      </c>
      <c r="L165" s="180">
        <v>21</v>
      </c>
      <c r="M165" s="180">
        <f>G165*(1+L165/100)</f>
        <v>0</v>
      </c>
      <c r="N165" s="178">
        <v>0</v>
      </c>
      <c r="O165" s="178">
        <f>ROUND(E165*N165,2)</f>
        <v>0</v>
      </c>
      <c r="P165" s="178">
        <v>0</v>
      </c>
      <c r="Q165" s="178">
        <f>ROUND(E165*P165,2)</f>
        <v>0</v>
      </c>
      <c r="R165" s="180"/>
      <c r="S165" s="180" t="s">
        <v>144</v>
      </c>
      <c r="T165" s="180" t="s">
        <v>144</v>
      </c>
      <c r="U165" s="180">
        <v>0.24</v>
      </c>
      <c r="V165" s="181">
        <f>ROUND(E165*U165,2)</f>
        <v>1.93</v>
      </c>
      <c r="W165" s="157"/>
      <c r="X165" s="157" t="s">
        <v>145</v>
      </c>
      <c r="Y165" s="157" t="s">
        <v>146</v>
      </c>
      <c r="Z165" s="147"/>
      <c r="AA165" s="147"/>
      <c r="AB165" s="147"/>
      <c r="AC165" s="147"/>
      <c r="AD165" s="147"/>
      <c r="AE165" s="147"/>
      <c r="AF165" s="147"/>
      <c r="AG165" s="147" t="s">
        <v>147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68">
        <v>47</v>
      </c>
      <c r="B166" s="169" t="s">
        <v>316</v>
      </c>
      <c r="C166" s="183" t="s">
        <v>317</v>
      </c>
      <c r="D166" s="170" t="s">
        <v>229</v>
      </c>
      <c r="E166" s="171">
        <v>0.1111</v>
      </c>
      <c r="F166" s="172"/>
      <c r="G166" s="173">
        <f>ROUND(E166*F166,2)</f>
        <v>0</v>
      </c>
      <c r="H166" s="172">
        <v>19993.310000000001</v>
      </c>
      <c r="I166" s="173">
        <f>ROUND(E166*H166,2)</f>
        <v>2221.2600000000002</v>
      </c>
      <c r="J166" s="172">
        <v>9876.69</v>
      </c>
      <c r="K166" s="173">
        <f>ROUND(E166*J166,2)</f>
        <v>1097.3</v>
      </c>
      <c r="L166" s="173">
        <v>21</v>
      </c>
      <c r="M166" s="173">
        <f>G166*(1+L166/100)</f>
        <v>0</v>
      </c>
      <c r="N166" s="171">
        <v>1.0166500000000001</v>
      </c>
      <c r="O166" s="171">
        <f>ROUND(E166*N166,2)</f>
        <v>0.11</v>
      </c>
      <c r="P166" s="171">
        <v>0</v>
      </c>
      <c r="Q166" s="171">
        <f>ROUND(E166*P166,2)</f>
        <v>0</v>
      </c>
      <c r="R166" s="173"/>
      <c r="S166" s="173" t="s">
        <v>318</v>
      </c>
      <c r="T166" s="173" t="s">
        <v>318</v>
      </c>
      <c r="U166" s="173">
        <v>27.672999999999998</v>
      </c>
      <c r="V166" s="174">
        <f>ROUND(E166*U166,2)</f>
        <v>3.07</v>
      </c>
      <c r="W166" s="157"/>
      <c r="X166" s="157" t="s">
        <v>145</v>
      </c>
      <c r="Y166" s="157" t="s">
        <v>146</v>
      </c>
      <c r="Z166" s="147"/>
      <c r="AA166" s="147"/>
      <c r="AB166" s="147"/>
      <c r="AC166" s="147"/>
      <c r="AD166" s="147"/>
      <c r="AE166" s="147"/>
      <c r="AF166" s="147"/>
      <c r="AG166" s="147" t="s">
        <v>147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2" x14ac:dyDescent="0.2">
      <c r="A167" s="154"/>
      <c r="B167" s="155"/>
      <c r="C167" s="184" t="s">
        <v>319</v>
      </c>
      <c r="D167" s="158"/>
      <c r="E167" s="159">
        <v>0.08</v>
      </c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149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84" t="s">
        <v>320</v>
      </c>
      <c r="D168" s="158"/>
      <c r="E168" s="159">
        <v>0.01</v>
      </c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149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4" t="s">
        <v>182</v>
      </c>
      <c r="D169" s="158"/>
      <c r="E169" s="159"/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149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3" x14ac:dyDescent="0.2">
      <c r="A170" s="154"/>
      <c r="B170" s="155"/>
      <c r="C170" s="184" t="s">
        <v>321</v>
      </c>
      <c r="D170" s="158"/>
      <c r="E170" s="159">
        <v>0.02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149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3" x14ac:dyDescent="0.2">
      <c r="A171" s="154"/>
      <c r="B171" s="155"/>
      <c r="C171" s="184" t="s">
        <v>322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149</v>
      </c>
      <c r="AH171" s="147">
        <v>0</v>
      </c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x14ac:dyDescent="0.2">
      <c r="A172" s="161" t="s">
        <v>139</v>
      </c>
      <c r="B172" s="162" t="s">
        <v>80</v>
      </c>
      <c r="C172" s="182" t="s">
        <v>81</v>
      </c>
      <c r="D172" s="163"/>
      <c r="E172" s="164"/>
      <c r="F172" s="165"/>
      <c r="G172" s="165">
        <f>SUMIF(AG173:AG177,"&lt;&gt;NOR",G173:G177)</f>
        <v>0</v>
      </c>
      <c r="H172" s="165"/>
      <c r="I172" s="165">
        <f>SUM(I173:I177)</f>
        <v>31681.48</v>
      </c>
      <c r="J172" s="165"/>
      <c r="K172" s="165">
        <f>SUM(K173:K177)</f>
        <v>20465.52</v>
      </c>
      <c r="L172" s="165"/>
      <c r="M172" s="165">
        <f>SUM(M173:M177)</f>
        <v>0</v>
      </c>
      <c r="N172" s="164"/>
      <c r="O172" s="164">
        <f>SUM(O173:O177)</f>
        <v>85.44</v>
      </c>
      <c r="P172" s="164"/>
      <c r="Q172" s="164">
        <f>SUM(Q173:Q177)</f>
        <v>0</v>
      </c>
      <c r="R172" s="165"/>
      <c r="S172" s="165"/>
      <c r="T172" s="165"/>
      <c r="U172" s="165"/>
      <c r="V172" s="166">
        <f>SUM(V173:V177)</f>
        <v>36.96</v>
      </c>
      <c r="W172" s="160"/>
      <c r="X172" s="160"/>
      <c r="Y172" s="160"/>
      <c r="AG172" t="s">
        <v>140</v>
      </c>
    </row>
    <row r="173" spans="1:60" ht="22.5" outlineLevel="1" x14ac:dyDescent="0.2">
      <c r="A173" s="168">
        <v>48</v>
      </c>
      <c r="B173" s="169" t="s">
        <v>323</v>
      </c>
      <c r="C173" s="183" t="s">
        <v>324</v>
      </c>
      <c r="D173" s="170" t="s">
        <v>156</v>
      </c>
      <c r="E173" s="171">
        <v>394</v>
      </c>
      <c r="F173" s="172"/>
      <c r="G173" s="173">
        <f>ROUND(E173*F173,2)</f>
        <v>0</v>
      </c>
      <c r="H173" s="172">
        <v>75.67</v>
      </c>
      <c r="I173" s="173">
        <f>ROUND(E173*H173,2)</f>
        <v>29813.98</v>
      </c>
      <c r="J173" s="172">
        <v>49.83</v>
      </c>
      <c r="K173" s="173">
        <f>ROUND(E173*J173,2)</f>
        <v>19633.02</v>
      </c>
      <c r="L173" s="173">
        <v>21</v>
      </c>
      <c r="M173" s="173">
        <f>G173*(1+L173/100)</f>
        <v>0</v>
      </c>
      <c r="N173" s="171">
        <v>0.20399999999999999</v>
      </c>
      <c r="O173" s="171">
        <f>ROUND(E173*N173,2)</f>
        <v>80.38</v>
      </c>
      <c r="P173" s="171">
        <v>0</v>
      </c>
      <c r="Q173" s="171">
        <f>ROUND(E173*P173,2)</f>
        <v>0</v>
      </c>
      <c r="R173" s="173"/>
      <c r="S173" s="173" t="s">
        <v>144</v>
      </c>
      <c r="T173" s="173" t="s">
        <v>144</v>
      </c>
      <c r="U173" s="173">
        <v>0.09</v>
      </c>
      <c r="V173" s="174">
        <f>ROUND(E173*U173,2)</f>
        <v>35.46</v>
      </c>
      <c r="W173" s="157"/>
      <c r="X173" s="157" t="s">
        <v>145</v>
      </c>
      <c r="Y173" s="157" t="s">
        <v>146</v>
      </c>
      <c r="Z173" s="147"/>
      <c r="AA173" s="147"/>
      <c r="AB173" s="147"/>
      <c r="AC173" s="147"/>
      <c r="AD173" s="147"/>
      <c r="AE173" s="147"/>
      <c r="AF173" s="147"/>
      <c r="AG173" s="147" t="s">
        <v>147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184" t="s">
        <v>325</v>
      </c>
      <c r="D174" s="158"/>
      <c r="E174" s="159">
        <v>50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149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4" t="s">
        <v>326</v>
      </c>
      <c r="D175" s="158"/>
      <c r="E175" s="159">
        <v>344</v>
      </c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149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ht="22.5" outlineLevel="1" x14ac:dyDescent="0.2">
      <c r="A176" s="168">
        <v>49</v>
      </c>
      <c r="B176" s="169" t="s">
        <v>327</v>
      </c>
      <c r="C176" s="183" t="s">
        <v>328</v>
      </c>
      <c r="D176" s="170" t="s">
        <v>156</v>
      </c>
      <c r="E176" s="171">
        <v>250</v>
      </c>
      <c r="F176" s="172"/>
      <c r="G176" s="173">
        <f>ROUND(E176*F176,2)</f>
        <v>0</v>
      </c>
      <c r="H176" s="172">
        <v>7.47</v>
      </c>
      <c r="I176" s="173">
        <f>ROUND(E176*H176,2)</f>
        <v>1867.5</v>
      </c>
      <c r="J176" s="172">
        <v>3.33</v>
      </c>
      <c r="K176" s="173">
        <f>ROUND(E176*J176,2)</f>
        <v>832.5</v>
      </c>
      <c r="L176" s="173">
        <v>21</v>
      </c>
      <c r="M176" s="173">
        <f>G176*(1+L176/100)</f>
        <v>0</v>
      </c>
      <c r="N176" s="171">
        <v>2.0240000000000001E-2</v>
      </c>
      <c r="O176" s="171">
        <f>ROUND(E176*N176,2)</f>
        <v>5.0599999999999996</v>
      </c>
      <c r="P176" s="171">
        <v>0</v>
      </c>
      <c r="Q176" s="171">
        <f>ROUND(E176*P176,2)</f>
        <v>0</v>
      </c>
      <c r="R176" s="173"/>
      <c r="S176" s="173" t="s">
        <v>144</v>
      </c>
      <c r="T176" s="173" t="s">
        <v>144</v>
      </c>
      <c r="U176" s="173">
        <v>6.0000000000000001E-3</v>
      </c>
      <c r="V176" s="174">
        <f>ROUND(E176*U176,2)</f>
        <v>1.5</v>
      </c>
      <c r="W176" s="157"/>
      <c r="X176" s="157" t="s">
        <v>145</v>
      </c>
      <c r="Y176" s="157" t="s">
        <v>146</v>
      </c>
      <c r="Z176" s="147"/>
      <c r="AA176" s="147"/>
      <c r="AB176" s="147"/>
      <c r="AC176" s="147"/>
      <c r="AD176" s="147"/>
      <c r="AE176" s="147"/>
      <c r="AF176" s="147"/>
      <c r="AG176" s="147" t="s">
        <v>147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">
      <c r="A177" s="154"/>
      <c r="B177" s="155"/>
      <c r="C177" s="184" t="s">
        <v>329</v>
      </c>
      <c r="D177" s="158"/>
      <c r="E177" s="159">
        <v>250</v>
      </c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149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x14ac:dyDescent="0.2">
      <c r="A178" s="161" t="s">
        <v>139</v>
      </c>
      <c r="B178" s="162" t="s">
        <v>82</v>
      </c>
      <c r="C178" s="182" t="s">
        <v>83</v>
      </c>
      <c r="D178" s="163"/>
      <c r="E178" s="164"/>
      <c r="F178" s="165"/>
      <c r="G178" s="165">
        <f>SUMIF(AG179:AG192,"&lt;&gt;NOR",G179:G192)</f>
        <v>0</v>
      </c>
      <c r="H178" s="165"/>
      <c r="I178" s="165">
        <f>SUM(I179:I192)</f>
        <v>265974.02</v>
      </c>
      <c r="J178" s="165"/>
      <c r="K178" s="165">
        <f>SUM(K179:K192)</f>
        <v>134762.18</v>
      </c>
      <c r="L178" s="165"/>
      <c r="M178" s="165">
        <f>SUM(M179:M192)</f>
        <v>0</v>
      </c>
      <c r="N178" s="164"/>
      <c r="O178" s="164">
        <f>SUM(O179:O192)</f>
        <v>294.88</v>
      </c>
      <c r="P178" s="164"/>
      <c r="Q178" s="164">
        <f>SUM(Q179:Q192)</f>
        <v>0</v>
      </c>
      <c r="R178" s="165"/>
      <c r="S178" s="165"/>
      <c r="T178" s="165"/>
      <c r="U178" s="165"/>
      <c r="V178" s="166">
        <f>SUM(V179:V192)</f>
        <v>202.15</v>
      </c>
      <c r="W178" s="160"/>
      <c r="X178" s="160"/>
      <c r="Y178" s="160"/>
      <c r="AG178" t="s">
        <v>140</v>
      </c>
    </row>
    <row r="179" spans="1:60" outlineLevel="1" x14ac:dyDescent="0.2">
      <c r="A179" s="175">
        <v>50</v>
      </c>
      <c r="B179" s="176" t="s">
        <v>330</v>
      </c>
      <c r="C179" s="185" t="s">
        <v>331</v>
      </c>
      <c r="D179" s="177" t="s">
        <v>156</v>
      </c>
      <c r="E179" s="178">
        <v>344</v>
      </c>
      <c r="F179" s="179"/>
      <c r="G179" s="180">
        <f>ROUND(E179*F179,2)</f>
        <v>0</v>
      </c>
      <c r="H179" s="179">
        <v>1.72</v>
      </c>
      <c r="I179" s="180">
        <f>ROUND(E179*H179,2)</f>
        <v>591.67999999999995</v>
      </c>
      <c r="J179" s="179">
        <v>26.28</v>
      </c>
      <c r="K179" s="180">
        <f>ROUND(E179*J179,2)</f>
        <v>9040.32</v>
      </c>
      <c r="L179" s="180">
        <v>21</v>
      </c>
      <c r="M179" s="180">
        <f>G179*(1+L179/100)</f>
        <v>0</v>
      </c>
      <c r="N179" s="178">
        <v>0</v>
      </c>
      <c r="O179" s="178">
        <f>ROUND(E179*N179,2)</f>
        <v>0</v>
      </c>
      <c r="P179" s="178">
        <v>0</v>
      </c>
      <c r="Q179" s="178">
        <f>ROUND(E179*P179,2)</f>
        <v>0</v>
      </c>
      <c r="R179" s="180"/>
      <c r="S179" s="180" t="s">
        <v>144</v>
      </c>
      <c r="T179" s="180" t="s">
        <v>144</v>
      </c>
      <c r="U179" s="180">
        <v>1.6E-2</v>
      </c>
      <c r="V179" s="181">
        <f>ROUND(E179*U179,2)</f>
        <v>5.5</v>
      </c>
      <c r="W179" s="157"/>
      <c r="X179" s="157" t="s">
        <v>145</v>
      </c>
      <c r="Y179" s="157" t="s">
        <v>146</v>
      </c>
      <c r="Z179" s="147"/>
      <c r="AA179" s="147"/>
      <c r="AB179" s="147"/>
      <c r="AC179" s="147"/>
      <c r="AD179" s="147"/>
      <c r="AE179" s="147"/>
      <c r="AF179" s="147"/>
      <c r="AG179" s="147" t="s">
        <v>147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68">
        <v>51</v>
      </c>
      <c r="B180" s="169" t="s">
        <v>332</v>
      </c>
      <c r="C180" s="183" t="s">
        <v>333</v>
      </c>
      <c r="D180" s="170" t="s">
        <v>156</v>
      </c>
      <c r="E180" s="171">
        <v>344</v>
      </c>
      <c r="F180" s="172"/>
      <c r="G180" s="173">
        <f>ROUND(E180*F180,2)</f>
        <v>0</v>
      </c>
      <c r="H180" s="172">
        <v>151.6</v>
      </c>
      <c r="I180" s="173">
        <f>ROUND(E180*H180,2)</f>
        <v>52150.400000000001</v>
      </c>
      <c r="J180" s="172">
        <v>35.9</v>
      </c>
      <c r="K180" s="173">
        <f>ROUND(E180*J180,2)</f>
        <v>12349.6</v>
      </c>
      <c r="L180" s="173">
        <v>21</v>
      </c>
      <c r="M180" s="173">
        <f>G180*(1+L180/100)</f>
        <v>0</v>
      </c>
      <c r="N180" s="171">
        <v>0.34499999999999997</v>
      </c>
      <c r="O180" s="171">
        <f>ROUND(E180*N180,2)</f>
        <v>118.68</v>
      </c>
      <c r="P180" s="171">
        <v>0</v>
      </c>
      <c r="Q180" s="171">
        <f>ROUND(E180*P180,2)</f>
        <v>0</v>
      </c>
      <c r="R180" s="173"/>
      <c r="S180" s="173" t="s">
        <v>144</v>
      </c>
      <c r="T180" s="173" t="s">
        <v>144</v>
      </c>
      <c r="U180" s="173">
        <v>2.5999999999999999E-2</v>
      </c>
      <c r="V180" s="174">
        <f>ROUND(E180*U180,2)</f>
        <v>8.94</v>
      </c>
      <c r="W180" s="157"/>
      <c r="X180" s="157" t="s">
        <v>145</v>
      </c>
      <c r="Y180" s="157" t="s">
        <v>146</v>
      </c>
      <c r="Z180" s="147"/>
      <c r="AA180" s="147"/>
      <c r="AB180" s="147"/>
      <c r="AC180" s="147"/>
      <c r="AD180" s="147"/>
      <c r="AE180" s="147"/>
      <c r="AF180" s="147"/>
      <c r="AG180" s="147" t="s">
        <v>147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84" t="s">
        <v>334</v>
      </c>
      <c r="D181" s="158"/>
      <c r="E181" s="159">
        <v>344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149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68">
        <v>52</v>
      </c>
      <c r="B182" s="169" t="s">
        <v>335</v>
      </c>
      <c r="C182" s="183" t="s">
        <v>336</v>
      </c>
      <c r="D182" s="170" t="s">
        <v>156</v>
      </c>
      <c r="E182" s="171">
        <v>394</v>
      </c>
      <c r="F182" s="172"/>
      <c r="G182" s="173">
        <f>ROUND(E182*F182,2)</f>
        <v>0</v>
      </c>
      <c r="H182" s="172">
        <v>26.71</v>
      </c>
      <c r="I182" s="173">
        <f>ROUND(E182*H182,2)</f>
        <v>10523.74</v>
      </c>
      <c r="J182" s="172">
        <v>241.79</v>
      </c>
      <c r="K182" s="173">
        <f>ROUND(E182*J182,2)</f>
        <v>95265.26</v>
      </c>
      <c r="L182" s="173">
        <v>21</v>
      </c>
      <c r="M182" s="173">
        <f>G182*(1+L182/100)</f>
        <v>0</v>
      </c>
      <c r="N182" s="171">
        <v>7.1999999999999995E-2</v>
      </c>
      <c r="O182" s="171">
        <f>ROUND(E182*N182,2)</f>
        <v>28.37</v>
      </c>
      <c r="P182" s="171">
        <v>0</v>
      </c>
      <c r="Q182" s="171">
        <f>ROUND(E182*P182,2)</f>
        <v>0</v>
      </c>
      <c r="R182" s="173"/>
      <c r="S182" s="173" t="s">
        <v>144</v>
      </c>
      <c r="T182" s="173" t="s">
        <v>144</v>
      </c>
      <c r="U182" s="173">
        <v>0.375</v>
      </c>
      <c r="V182" s="174">
        <f>ROUND(E182*U182,2)</f>
        <v>147.75</v>
      </c>
      <c r="W182" s="157"/>
      <c r="X182" s="157" t="s">
        <v>145</v>
      </c>
      <c r="Y182" s="157" t="s">
        <v>146</v>
      </c>
      <c r="Z182" s="147"/>
      <c r="AA182" s="147"/>
      <c r="AB182" s="147"/>
      <c r="AC182" s="147"/>
      <c r="AD182" s="147"/>
      <c r="AE182" s="147"/>
      <c r="AF182" s="147"/>
      <c r="AG182" s="147" t="s">
        <v>147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">
      <c r="A183" s="154"/>
      <c r="B183" s="155"/>
      <c r="C183" s="184" t="s">
        <v>337</v>
      </c>
      <c r="D183" s="158"/>
      <c r="E183" s="159">
        <v>50</v>
      </c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149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84" t="s">
        <v>158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149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184" t="s">
        <v>338</v>
      </c>
      <c r="D185" s="158"/>
      <c r="E185" s="159"/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149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84" t="s">
        <v>339</v>
      </c>
      <c r="D186" s="158"/>
      <c r="E186" s="159">
        <v>344</v>
      </c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149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84" t="s">
        <v>340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149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ht="22.5" outlineLevel="1" x14ac:dyDescent="0.2">
      <c r="A188" s="175">
        <v>53</v>
      </c>
      <c r="B188" s="176" t="s">
        <v>341</v>
      </c>
      <c r="C188" s="185" t="s">
        <v>342</v>
      </c>
      <c r="D188" s="177" t="s">
        <v>156</v>
      </c>
      <c r="E188" s="178">
        <v>50</v>
      </c>
      <c r="F188" s="179"/>
      <c r="G188" s="180">
        <f>ROUND(E188*F188,2)</f>
        <v>0</v>
      </c>
      <c r="H188" s="179">
        <v>539.86</v>
      </c>
      <c r="I188" s="180">
        <f>ROUND(E188*H188,2)</f>
        <v>26993</v>
      </c>
      <c r="J188" s="179">
        <v>362.14</v>
      </c>
      <c r="K188" s="180">
        <f>ROUND(E188*J188,2)</f>
        <v>18107</v>
      </c>
      <c r="L188" s="180">
        <v>21</v>
      </c>
      <c r="M188" s="180">
        <f>G188*(1+L188/100)</f>
        <v>0</v>
      </c>
      <c r="N188" s="178">
        <v>0.6341</v>
      </c>
      <c r="O188" s="178">
        <f>ROUND(E188*N188,2)</f>
        <v>31.71</v>
      </c>
      <c r="P188" s="178">
        <v>0</v>
      </c>
      <c r="Q188" s="178">
        <f>ROUND(E188*P188,2)</f>
        <v>0</v>
      </c>
      <c r="R188" s="180"/>
      <c r="S188" s="180" t="s">
        <v>343</v>
      </c>
      <c r="T188" s="180" t="s">
        <v>343</v>
      </c>
      <c r="U188" s="180">
        <v>0.79920999999999998</v>
      </c>
      <c r="V188" s="181">
        <f>ROUND(E188*U188,2)</f>
        <v>39.96</v>
      </c>
      <c r="W188" s="157"/>
      <c r="X188" s="157" t="s">
        <v>244</v>
      </c>
      <c r="Y188" s="157" t="s">
        <v>146</v>
      </c>
      <c r="Z188" s="147"/>
      <c r="AA188" s="147"/>
      <c r="AB188" s="147"/>
      <c r="AC188" s="147"/>
      <c r="AD188" s="147"/>
      <c r="AE188" s="147"/>
      <c r="AF188" s="147"/>
      <c r="AG188" s="147" t="s">
        <v>245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68">
        <v>54</v>
      </c>
      <c r="B189" s="169" t="s">
        <v>344</v>
      </c>
      <c r="C189" s="183" t="s">
        <v>345</v>
      </c>
      <c r="D189" s="170" t="s">
        <v>156</v>
      </c>
      <c r="E189" s="171">
        <v>347.44</v>
      </c>
      <c r="F189" s="172"/>
      <c r="G189" s="173">
        <f>ROUND(E189*F189,2)</f>
        <v>0</v>
      </c>
      <c r="H189" s="172">
        <v>400</v>
      </c>
      <c r="I189" s="173">
        <f>ROUND(E189*H189,2)</f>
        <v>138976</v>
      </c>
      <c r="J189" s="172">
        <v>0</v>
      </c>
      <c r="K189" s="173">
        <f>ROUND(E189*J189,2)</f>
        <v>0</v>
      </c>
      <c r="L189" s="173">
        <v>21</v>
      </c>
      <c r="M189" s="173">
        <f>G189*(1+L189/100)</f>
        <v>0</v>
      </c>
      <c r="N189" s="171">
        <v>9.6600000000000005E-2</v>
      </c>
      <c r="O189" s="171">
        <f>ROUND(E189*N189,2)</f>
        <v>33.56</v>
      </c>
      <c r="P189" s="171">
        <v>0</v>
      </c>
      <c r="Q189" s="171">
        <f>ROUND(E189*P189,2)</f>
        <v>0</v>
      </c>
      <c r="R189" s="173"/>
      <c r="S189" s="173" t="s">
        <v>175</v>
      </c>
      <c r="T189" s="173" t="s">
        <v>176</v>
      </c>
      <c r="U189" s="173">
        <v>0</v>
      </c>
      <c r="V189" s="174">
        <f>ROUND(E189*U189,2)</f>
        <v>0</v>
      </c>
      <c r="W189" s="157"/>
      <c r="X189" s="157" t="s">
        <v>232</v>
      </c>
      <c r="Y189" s="157" t="s">
        <v>146</v>
      </c>
      <c r="Z189" s="147"/>
      <c r="AA189" s="147"/>
      <c r="AB189" s="147"/>
      <c r="AC189" s="147"/>
      <c r="AD189" s="147"/>
      <c r="AE189" s="147"/>
      <c r="AF189" s="147"/>
      <c r="AG189" s="147" t="s">
        <v>248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2" x14ac:dyDescent="0.2">
      <c r="A190" s="154"/>
      <c r="B190" s="155"/>
      <c r="C190" s="184" t="s">
        <v>346</v>
      </c>
      <c r="D190" s="158"/>
      <c r="E190" s="159">
        <v>347.44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149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68">
        <v>55</v>
      </c>
      <c r="B191" s="169" t="s">
        <v>347</v>
      </c>
      <c r="C191" s="183" t="s">
        <v>348</v>
      </c>
      <c r="D191" s="170" t="s">
        <v>229</v>
      </c>
      <c r="E191" s="171">
        <v>82.56</v>
      </c>
      <c r="F191" s="172"/>
      <c r="G191" s="173">
        <f>ROUND(E191*F191,2)</f>
        <v>0</v>
      </c>
      <c r="H191" s="172">
        <v>445</v>
      </c>
      <c r="I191" s="173">
        <f>ROUND(E191*H191,2)</f>
        <v>36739.199999999997</v>
      </c>
      <c r="J191" s="172">
        <v>0</v>
      </c>
      <c r="K191" s="173">
        <f>ROUND(E191*J191,2)</f>
        <v>0</v>
      </c>
      <c r="L191" s="173">
        <v>21</v>
      </c>
      <c r="M191" s="173">
        <f>G191*(1+L191/100)</f>
        <v>0</v>
      </c>
      <c r="N191" s="171">
        <v>1</v>
      </c>
      <c r="O191" s="171">
        <f>ROUND(E191*N191,2)</f>
        <v>82.56</v>
      </c>
      <c r="P191" s="171">
        <v>0</v>
      </c>
      <c r="Q191" s="171">
        <f>ROUND(E191*P191,2)</f>
        <v>0</v>
      </c>
      <c r="R191" s="173" t="s">
        <v>230</v>
      </c>
      <c r="S191" s="173" t="s">
        <v>349</v>
      </c>
      <c r="T191" s="173" t="s">
        <v>349</v>
      </c>
      <c r="U191" s="173">
        <v>0</v>
      </c>
      <c r="V191" s="174">
        <f>ROUND(E191*U191,2)</f>
        <v>0</v>
      </c>
      <c r="W191" s="157"/>
      <c r="X191" s="157" t="s">
        <v>232</v>
      </c>
      <c r="Y191" s="157" t="s">
        <v>146</v>
      </c>
      <c r="Z191" s="147"/>
      <c r="AA191" s="147"/>
      <c r="AB191" s="147"/>
      <c r="AC191" s="147"/>
      <c r="AD191" s="147"/>
      <c r="AE191" s="147"/>
      <c r="AF191" s="147"/>
      <c r="AG191" s="147" t="s">
        <v>233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2" x14ac:dyDescent="0.2">
      <c r="A192" s="154"/>
      <c r="B192" s="155"/>
      <c r="C192" s="184" t="s">
        <v>350</v>
      </c>
      <c r="D192" s="158"/>
      <c r="E192" s="159">
        <v>82.56</v>
      </c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149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x14ac:dyDescent="0.2">
      <c r="A193" s="161" t="s">
        <v>139</v>
      </c>
      <c r="B193" s="162" t="s">
        <v>84</v>
      </c>
      <c r="C193" s="182" t="s">
        <v>85</v>
      </c>
      <c r="D193" s="163"/>
      <c r="E193" s="164"/>
      <c r="F193" s="165"/>
      <c r="G193" s="165">
        <f>SUMIF(AG194:AG220,"&lt;&gt;NOR",G194:G220)</f>
        <v>0</v>
      </c>
      <c r="H193" s="165"/>
      <c r="I193" s="165">
        <f>SUM(I194:I220)</f>
        <v>72585.84</v>
      </c>
      <c r="J193" s="165"/>
      <c r="K193" s="165">
        <f>SUM(K194:K220)</f>
        <v>196883.5</v>
      </c>
      <c r="L193" s="165"/>
      <c r="M193" s="165">
        <f>SUM(M194:M220)</f>
        <v>0</v>
      </c>
      <c r="N193" s="164"/>
      <c r="O193" s="164">
        <f>SUM(O194:O220)</f>
        <v>10.31</v>
      </c>
      <c r="P193" s="164"/>
      <c r="Q193" s="164">
        <f>SUM(Q194:Q220)</f>
        <v>0</v>
      </c>
      <c r="R193" s="165"/>
      <c r="S193" s="165"/>
      <c r="T193" s="165"/>
      <c r="U193" s="165"/>
      <c r="V193" s="166">
        <f>SUM(V194:V220)</f>
        <v>291.02000000000004</v>
      </c>
      <c r="W193" s="160"/>
      <c r="X193" s="160"/>
      <c r="Y193" s="160"/>
      <c r="AG193" t="s">
        <v>140</v>
      </c>
    </row>
    <row r="194" spans="1:60" outlineLevel="1" x14ac:dyDescent="0.2">
      <c r="A194" s="175">
        <v>56</v>
      </c>
      <c r="B194" s="176" t="s">
        <v>351</v>
      </c>
      <c r="C194" s="185" t="s">
        <v>352</v>
      </c>
      <c r="D194" s="177" t="s">
        <v>156</v>
      </c>
      <c r="E194" s="178">
        <v>57.96</v>
      </c>
      <c r="F194" s="179"/>
      <c r="G194" s="180">
        <f>ROUND(E194*F194,2)</f>
        <v>0</v>
      </c>
      <c r="H194" s="179">
        <v>67.06</v>
      </c>
      <c r="I194" s="180">
        <f>ROUND(E194*H194,2)</f>
        <v>3886.8</v>
      </c>
      <c r="J194" s="179">
        <v>1052.94</v>
      </c>
      <c r="K194" s="180">
        <f>ROUND(E194*J194,2)</f>
        <v>61028.4</v>
      </c>
      <c r="L194" s="180">
        <v>21</v>
      </c>
      <c r="M194" s="180">
        <f>G194*(1+L194/100)</f>
        <v>0</v>
      </c>
      <c r="N194" s="178">
        <v>5.3949999999999998E-2</v>
      </c>
      <c r="O194" s="178">
        <f>ROUND(E194*N194,2)</f>
        <v>3.13</v>
      </c>
      <c r="P194" s="178">
        <v>0</v>
      </c>
      <c r="Q194" s="178">
        <f>ROUND(E194*P194,2)</f>
        <v>0</v>
      </c>
      <c r="R194" s="180"/>
      <c r="S194" s="180" t="s">
        <v>144</v>
      </c>
      <c r="T194" s="180" t="s">
        <v>144</v>
      </c>
      <c r="U194" s="180">
        <v>1.546</v>
      </c>
      <c r="V194" s="181">
        <f>ROUND(E194*U194,2)</f>
        <v>89.61</v>
      </c>
      <c r="W194" s="157"/>
      <c r="X194" s="157" t="s">
        <v>145</v>
      </c>
      <c r="Y194" s="157" t="s">
        <v>146</v>
      </c>
      <c r="Z194" s="147"/>
      <c r="AA194" s="147"/>
      <c r="AB194" s="147"/>
      <c r="AC194" s="147"/>
      <c r="AD194" s="147"/>
      <c r="AE194" s="147"/>
      <c r="AF194" s="147"/>
      <c r="AG194" s="147" t="s">
        <v>147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1" x14ac:dyDescent="0.2">
      <c r="A195" s="168">
        <v>57</v>
      </c>
      <c r="B195" s="169" t="s">
        <v>353</v>
      </c>
      <c r="C195" s="183" t="s">
        <v>354</v>
      </c>
      <c r="D195" s="170" t="s">
        <v>156</v>
      </c>
      <c r="E195" s="171">
        <v>57.96</v>
      </c>
      <c r="F195" s="172"/>
      <c r="G195" s="173">
        <f>ROUND(E195*F195,2)</f>
        <v>0</v>
      </c>
      <c r="H195" s="172">
        <v>0</v>
      </c>
      <c r="I195" s="173">
        <f>ROUND(E195*H195,2)</f>
        <v>0</v>
      </c>
      <c r="J195" s="172">
        <v>323.5</v>
      </c>
      <c r="K195" s="173">
        <f>ROUND(E195*J195,2)</f>
        <v>18750.060000000001</v>
      </c>
      <c r="L195" s="173">
        <v>21</v>
      </c>
      <c r="M195" s="173">
        <f>G195*(1+L195/100)</f>
        <v>0</v>
      </c>
      <c r="N195" s="171">
        <v>0</v>
      </c>
      <c r="O195" s="171">
        <f>ROUND(E195*N195,2)</f>
        <v>0</v>
      </c>
      <c r="P195" s="171">
        <v>0</v>
      </c>
      <c r="Q195" s="171">
        <f>ROUND(E195*P195,2)</f>
        <v>0</v>
      </c>
      <c r="R195" s="173"/>
      <c r="S195" s="173" t="s">
        <v>144</v>
      </c>
      <c r="T195" s="173" t="s">
        <v>144</v>
      </c>
      <c r="U195" s="173">
        <v>0.44400000000000001</v>
      </c>
      <c r="V195" s="174">
        <f>ROUND(E195*U195,2)</f>
        <v>25.73</v>
      </c>
      <c r="W195" s="157"/>
      <c r="X195" s="157" t="s">
        <v>145</v>
      </c>
      <c r="Y195" s="157" t="s">
        <v>146</v>
      </c>
      <c r="Z195" s="147"/>
      <c r="AA195" s="147"/>
      <c r="AB195" s="147"/>
      <c r="AC195" s="147"/>
      <c r="AD195" s="147"/>
      <c r="AE195" s="147"/>
      <c r="AF195" s="147"/>
      <c r="AG195" s="147" t="s">
        <v>147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2" x14ac:dyDescent="0.2">
      <c r="A196" s="154"/>
      <c r="B196" s="155"/>
      <c r="C196" s="184" t="s">
        <v>296</v>
      </c>
      <c r="D196" s="158"/>
      <c r="E196" s="159">
        <v>57.96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149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84" t="s">
        <v>158</v>
      </c>
      <c r="D197" s="158"/>
      <c r="E197" s="159"/>
      <c r="F197" s="157"/>
      <c r="G197" s="1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149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184" t="s">
        <v>355</v>
      </c>
      <c r="D198" s="158"/>
      <c r="E198" s="159"/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149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1" x14ac:dyDescent="0.2">
      <c r="A199" s="168">
        <v>58</v>
      </c>
      <c r="B199" s="169" t="s">
        <v>356</v>
      </c>
      <c r="C199" s="183" t="s">
        <v>357</v>
      </c>
      <c r="D199" s="170" t="s">
        <v>156</v>
      </c>
      <c r="E199" s="171">
        <v>239.4</v>
      </c>
      <c r="F199" s="172"/>
      <c r="G199" s="173">
        <f>ROUND(E199*F199,2)</f>
        <v>0</v>
      </c>
      <c r="H199" s="172">
        <v>118.44</v>
      </c>
      <c r="I199" s="173">
        <f>ROUND(E199*H199,2)</f>
        <v>28354.54</v>
      </c>
      <c r="J199" s="172">
        <v>139.56</v>
      </c>
      <c r="K199" s="173">
        <f>ROUND(E199*J199,2)</f>
        <v>33410.660000000003</v>
      </c>
      <c r="L199" s="173">
        <v>21</v>
      </c>
      <c r="M199" s="173">
        <f>G199*(1+L199/100)</f>
        <v>0</v>
      </c>
      <c r="N199" s="171">
        <v>6.4999999999999997E-4</v>
      </c>
      <c r="O199" s="171">
        <f>ROUND(E199*N199,2)</f>
        <v>0.16</v>
      </c>
      <c r="P199" s="171">
        <v>0</v>
      </c>
      <c r="Q199" s="171">
        <f>ROUND(E199*P199,2)</f>
        <v>0</v>
      </c>
      <c r="R199" s="173"/>
      <c r="S199" s="173" t="s">
        <v>144</v>
      </c>
      <c r="T199" s="173" t="s">
        <v>144</v>
      </c>
      <c r="U199" s="173">
        <v>0.21</v>
      </c>
      <c r="V199" s="174">
        <f>ROUND(E199*U199,2)</f>
        <v>50.27</v>
      </c>
      <c r="W199" s="157"/>
      <c r="X199" s="157" t="s">
        <v>145</v>
      </c>
      <c r="Y199" s="157" t="s">
        <v>146</v>
      </c>
      <c r="Z199" s="147"/>
      <c r="AA199" s="147"/>
      <c r="AB199" s="147"/>
      <c r="AC199" s="147"/>
      <c r="AD199" s="147"/>
      <c r="AE199" s="147"/>
      <c r="AF199" s="147"/>
      <c r="AG199" s="147" t="s">
        <v>147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184" t="s">
        <v>358</v>
      </c>
      <c r="D200" s="158"/>
      <c r="E200" s="159">
        <v>54.25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149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184" t="s">
        <v>359</v>
      </c>
      <c r="D201" s="158"/>
      <c r="E201" s="159">
        <v>59.57</v>
      </c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149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84" t="s">
        <v>182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149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84" t="s">
        <v>360</v>
      </c>
      <c r="D203" s="158"/>
      <c r="E203" s="159">
        <v>125.58</v>
      </c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149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ht="22.5" outlineLevel="1" x14ac:dyDescent="0.2">
      <c r="A204" s="168">
        <v>59</v>
      </c>
      <c r="B204" s="169" t="s">
        <v>361</v>
      </c>
      <c r="C204" s="183" t="s">
        <v>362</v>
      </c>
      <c r="D204" s="170" t="s">
        <v>156</v>
      </c>
      <c r="E204" s="171">
        <v>127.19</v>
      </c>
      <c r="F204" s="172"/>
      <c r="G204" s="173">
        <f>ROUND(E204*F204,2)</f>
        <v>0</v>
      </c>
      <c r="H204" s="172">
        <v>226.29</v>
      </c>
      <c r="I204" s="173">
        <f>ROUND(E204*H204,2)</f>
        <v>28781.83</v>
      </c>
      <c r="J204" s="172">
        <v>257.70999999999998</v>
      </c>
      <c r="K204" s="173">
        <f>ROUND(E204*J204,2)</f>
        <v>32778.129999999997</v>
      </c>
      <c r="L204" s="173">
        <v>21</v>
      </c>
      <c r="M204" s="173">
        <f>G204*(1+L204/100)</f>
        <v>0</v>
      </c>
      <c r="N204" s="171">
        <v>3.6150000000000002E-2</v>
      </c>
      <c r="O204" s="171">
        <f>ROUND(E204*N204,2)</f>
        <v>4.5999999999999996</v>
      </c>
      <c r="P204" s="171">
        <v>0</v>
      </c>
      <c r="Q204" s="171">
        <f>ROUND(E204*P204,2)</f>
        <v>0</v>
      </c>
      <c r="R204" s="173"/>
      <c r="S204" s="173" t="s">
        <v>144</v>
      </c>
      <c r="T204" s="173" t="s">
        <v>144</v>
      </c>
      <c r="U204" s="173">
        <v>0.41402</v>
      </c>
      <c r="V204" s="174">
        <f>ROUND(E204*U204,2)</f>
        <v>52.66</v>
      </c>
      <c r="W204" s="157"/>
      <c r="X204" s="157" t="s">
        <v>145</v>
      </c>
      <c r="Y204" s="157" t="s">
        <v>146</v>
      </c>
      <c r="Z204" s="147"/>
      <c r="AA204" s="147"/>
      <c r="AB204" s="147"/>
      <c r="AC204" s="147"/>
      <c r="AD204" s="147"/>
      <c r="AE204" s="147"/>
      <c r="AF204" s="147"/>
      <c r="AG204" s="147" t="s">
        <v>147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2" x14ac:dyDescent="0.2">
      <c r="A205" s="154"/>
      <c r="B205" s="155"/>
      <c r="C205" s="184" t="s">
        <v>363</v>
      </c>
      <c r="D205" s="158"/>
      <c r="E205" s="159">
        <v>59.57</v>
      </c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149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84" t="s">
        <v>364</v>
      </c>
      <c r="D206" s="158"/>
      <c r="E206" s="159">
        <v>67.62</v>
      </c>
      <c r="F206" s="157"/>
      <c r="G206" s="1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149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68">
        <v>60</v>
      </c>
      <c r="B207" s="169" t="s">
        <v>365</v>
      </c>
      <c r="C207" s="183" t="s">
        <v>366</v>
      </c>
      <c r="D207" s="170" t="s">
        <v>156</v>
      </c>
      <c r="E207" s="171">
        <v>54.25</v>
      </c>
      <c r="F207" s="172"/>
      <c r="G207" s="173">
        <f>ROUND(E207*F207,2)</f>
        <v>0</v>
      </c>
      <c r="H207" s="172">
        <v>62.84</v>
      </c>
      <c r="I207" s="173">
        <f>ROUND(E207*H207,2)</f>
        <v>3409.07</v>
      </c>
      <c r="J207" s="172">
        <v>334.16</v>
      </c>
      <c r="K207" s="173">
        <f>ROUND(E207*J207,2)</f>
        <v>18128.18</v>
      </c>
      <c r="L207" s="173">
        <v>21</v>
      </c>
      <c r="M207" s="173">
        <f>G207*(1+L207/100)</f>
        <v>0</v>
      </c>
      <c r="N207" s="171">
        <v>3.866E-2</v>
      </c>
      <c r="O207" s="171">
        <f>ROUND(E207*N207,2)</f>
        <v>2.1</v>
      </c>
      <c r="P207" s="171">
        <v>0</v>
      </c>
      <c r="Q207" s="171">
        <f>ROUND(E207*P207,2)</f>
        <v>0</v>
      </c>
      <c r="R207" s="173"/>
      <c r="S207" s="173" t="s">
        <v>144</v>
      </c>
      <c r="T207" s="173" t="s">
        <v>144</v>
      </c>
      <c r="U207" s="173">
        <v>0.50329000000000002</v>
      </c>
      <c r="V207" s="174">
        <f>ROUND(E207*U207,2)</f>
        <v>27.3</v>
      </c>
      <c r="W207" s="157"/>
      <c r="X207" s="157" t="s">
        <v>145</v>
      </c>
      <c r="Y207" s="157" t="s">
        <v>146</v>
      </c>
      <c r="Z207" s="147"/>
      <c r="AA207" s="147"/>
      <c r="AB207" s="147"/>
      <c r="AC207" s="147"/>
      <c r="AD207" s="147"/>
      <c r="AE207" s="147"/>
      <c r="AF207" s="147"/>
      <c r="AG207" s="147" t="s">
        <v>147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2" x14ac:dyDescent="0.2">
      <c r="A208" s="154"/>
      <c r="B208" s="155"/>
      <c r="C208" s="184" t="s">
        <v>367</v>
      </c>
      <c r="D208" s="158"/>
      <c r="E208" s="159">
        <v>54.25</v>
      </c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149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4" t="s">
        <v>158</v>
      </c>
      <c r="D209" s="158"/>
      <c r="E209" s="159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149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4" t="s">
        <v>368</v>
      </c>
      <c r="D210" s="158"/>
      <c r="E210" s="159"/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149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ht="33.75" outlineLevel="1" x14ac:dyDescent="0.2">
      <c r="A211" s="168">
        <v>61</v>
      </c>
      <c r="B211" s="169" t="s">
        <v>369</v>
      </c>
      <c r="C211" s="183" t="s">
        <v>370</v>
      </c>
      <c r="D211" s="170" t="s">
        <v>156</v>
      </c>
      <c r="E211" s="171">
        <v>88.12</v>
      </c>
      <c r="F211" s="172"/>
      <c r="G211" s="173">
        <f>ROUND(E211*F211,2)</f>
        <v>0</v>
      </c>
      <c r="H211" s="172">
        <v>84.87</v>
      </c>
      <c r="I211" s="173">
        <f>ROUND(E211*H211,2)</f>
        <v>7478.74</v>
      </c>
      <c r="J211" s="172">
        <v>262.63</v>
      </c>
      <c r="K211" s="173">
        <f>ROUND(E211*J211,2)</f>
        <v>23142.959999999999</v>
      </c>
      <c r="L211" s="173">
        <v>21</v>
      </c>
      <c r="M211" s="173">
        <f>G211*(1+L211/100)</f>
        <v>0</v>
      </c>
      <c r="N211" s="171">
        <v>3.6700000000000001E-3</v>
      </c>
      <c r="O211" s="171">
        <f>ROUND(E211*N211,2)</f>
        <v>0.32</v>
      </c>
      <c r="P211" s="171">
        <v>0</v>
      </c>
      <c r="Q211" s="171">
        <f>ROUND(E211*P211,2)</f>
        <v>0</v>
      </c>
      <c r="R211" s="173"/>
      <c r="S211" s="173" t="s">
        <v>144</v>
      </c>
      <c r="T211" s="173" t="s">
        <v>144</v>
      </c>
      <c r="U211" s="173">
        <v>0.36199999999999999</v>
      </c>
      <c r="V211" s="174">
        <f>ROUND(E211*U211,2)</f>
        <v>31.9</v>
      </c>
      <c r="W211" s="157"/>
      <c r="X211" s="157" t="s">
        <v>145</v>
      </c>
      <c r="Y211" s="157" t="s">
        <v>146</v>
      </c>
      <c r="Z211" s="147"/>
      <c r="AA211" s="147"/>
      <c r="AB211" s="147"/>
      <c r="AC211" s="147"/>
      <c r="AD211" s="147"/>
      <c r="AE211" s="147"/>
      <c r="AF211" s="147"/>
      <c r="AG211" s="147" t="s">
        <v>147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2" x14ac:dyDescent="0.2">
      <c r="A212" s="154"/>
      <c r="B212" s="155"/>
      <c r="C212" s="184" t="s">
        <v>371</v>
      </c>
      <c r="D212" s="158"/>
      <c r="E212" s="159">
        <v>28.98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149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84" t="s">
        <v>372</v>
      </c>
      <c r="D213" s="158"/>
      <c r="E213" s="159">
        <v>21</v>
      </c>
      <c r="F213" s="157"/>
      <c r="G213" s="1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149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84" t="s">
        <v>373</v>
      </c>
      <c r="D214" s="158"/>
      <c r="E214" s="159">
        <v>12.88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149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ht="22.5" outlineLevel="3" x14ac:dyDescent="0.2">
      <c r="A215" s="154"/>
      <c r="B215" s="155"/>
      <c r="C215" s="184" t="s">
        <v>374</v>
      </c>
      <c r="D215" s="158"/>
      <c r="E215" s="159">
        <v>15.6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149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84" t="s">
        <v>375</v>
      </c>
      <c r="D216" s="158"/>
      <c r="E216" s="159">
        <v>9.66</v>
      </c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149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68">
        <v>62</v>
      </c>
      <c r="B217" s="169" t="s">
        <v>376</v>
      </c>
      <c r="C217" s="183" t="s">
        <v>377</v>
      </c>
      <c r="D217" s="170" t="s">
        <v>156</v>
      </c>
      <c r="E217" s="171">
        <v>123.15</v>
      </c>
      <c r="F217" s="172"/>
      <c r="G217" s="173">
        <f>ROUND(E217*F217,2)</f>
        <v>0</v>
      </c>
      <c r="H217" s="172">
        <v>5.48</v>
      </c>
      <c r="I217" s="173">
        <f>ROUND(E217*H217,2)</f>
        <v>674.86</v>
      </c>
      <c r="J217" s="172">
        <v>78.319999999999993</v>
      </c>
      <c r="K217" s="173">
        <f>ROUND(E217*J217,2)</f>
        <v>9645.11</v>
      </c>
      <c r="L217" s="173">
        <v>21</v>
      </c>
      <c r="M217" s="173">
        <f>G217*(1+L217/100)</f>
        <v>0</v>
      </c>
      <c r="N217" s="171">
        <v>2.0000000000000002E-5</v>
      </c>
      <c r="O217" s="171">
        <f>ROUND(E217*N217,2)</f>
        <v>0</v>
      </c>
      <c r="P217" s="171">
        <v>0</v>
      </c>
      <c r="Q217" s="171">
        <f>ROUND(E217*P217,2)</f>
        <v>0</v>
      </c>
      <c r="R217" s="173"/>
      <c r="S217" s="173" t="s">
        <v>144</v>
      </c>
      <c r="T217" s="173" t="s">
        <v>144</v>
      </c>
      <c r="U217" s="173">
        <v>0.11</v>
      </c>
      <c r="V217" s="174">
        <f>ROUND(E217*U217,2)</f>
        <v>13.55</v>
      </c>
      <c r="W217" s="157"/>
      <c r="X217" s="157" t="s">
        <v>145</v>
      </c>
      <c r="Y217" s="157" t="s">
        <v>146</v>
      </c>
      <c r="Z217" s="147"/>
      <c r="AA217" s="147"/>
      <c r="AB217" s="147"/>
      <c r="AC217" s="147"/>
      <c r="AD217" s="147"/>
      <c r="AE217" s="147"/>
      <c r="AF217" s="147"/>
      <c r="AG217" s="147" t="s">
        <v>147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 x14ac:dyDescent="0.2">
      <c r="A218" s="154"/>
      <c r="B218" s="155"/>
      <c r="C218" s="184" t="s">
        <v>378</v>
      </c>
      <c r="D218" s="158"/>
      <c r="E218" s="159">
        <v>61.58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149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84" t="s">
        <v>379</v>
      </c>
      <c r="D219" s="158"/>
      <c r="E219" s="159"/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149</v>
      </c>
      <c r="AH219" s="147">
        <v>0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84" t="s">
        <v>380</v>
      </c>
      <c r="D220" s="158"/>
      <c r="E220" s="159">
        <v>61.58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149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x14ac:dyDescent="0.2">
      <c r="A221" s="161" t="s">
        <v>139</v>
      </c>
      <c r="B221" s="162" t="s">
        <v>86</v>
      </c>
      <c r="C221" s="182" t="s">
        <v>87</v>
      </c>
      <c r="D221" s="163"/>
      <c r="E221" s="164"/>
      <c r="F221" s="165"/>
      <c r="G221" s="165">
        <f>SUMIF(AG222:AG234,"&lt;&gt;NOR",G222:G234)</f>
        <v>0</v>
      </c>
      <c r="H221" s="165"/>
      <c r="I221" s="165">
        <f>SUM(I222:I234)</f>
        <v>30605.370000000006</v>
      </c>
      <c r="J221" s="165"/>
      <c r="K221" s="165">
        <f>SUM(K222:K234)</f>
        <v>71200.350000000006</v>
      </c>
      <c r="L221" s="165"/>
      <c r="M221" s="165">
        <f>SUM(M222:M234)</f>
        <v>0</v>
      </c>
      <c r="N221" s="164"/>
      <c r="O221" s="164">
        <f>SUM(O222:O234)</f>
        <v>31.61</v>
      </c>
      <c r="P221" s="164"/>
      <c r="Q221" s="164">
        <f>SUM(Q222:Q234)</f>
        <v>0</v>
      </c>
      <c r="R221" s="165"/>
      <c r="S221" s="165"/>
      <c r="T221" s="165"/>
      <c r="U221" s="165"/>
      <c r="V221" s="166">
        <f>SUM(V222:V234)</f>
        <v>95.419999999999987</v>
      </c>
      <c r="W221" s="160"/>
      <c r="X221" s="160"/>
      <c r="Y221" s="160"/>
      <c r="AG221" t="s">
        <v>140</v>
      </c>
    </row>
    <row r="222" spans="1:60" ht="22.5" outlineLevel="1" x14ac:dyDescent="0.2">
      <c r="A222" s="168">
        <v>63</v>
      </c>
      <c r="B222" s="169" t="s">
        <v>381</v>
      </c>
      <c r="C222" s="183" t="s">
        <v>382</v>
      </c>
      <c r="D222" s="170" t="s">
        <v>167</v>
      </c>
      <c r="E222" s="171">
        <v>30</v>
      </c>
      <c r="F222" s="172"/>
      <c r="G222" s="173">
        <f>ROUND(E222*F222,2)</f>
        <v>0</v>
      </c>
      <c r="H222" s="172">
        <v>576.9</v>
      </c>
      <c r="I222" s="173">
        <f>ROUND(E222*H222,2)</f>
        <v>17307</v>
      </c>
      <c r="J222" s="172">
        <v>1273.0999999999999</v>
      </c>
      <c r="K222" s="173">
        <f>ROUND(E222*J222,2)</f>
        <v>38193</v>
      </c>
      <c r="L222" s="173">
        <v>21</v>
      </c>
      <c r="M222" s="173">
        <f>G222*(1+L222/100)</f>
        <v>0</v>
      </c>
      <c r="N222" s="171">
        <v>0.68715000000000004</v>
      </c>
      <c r="O222" s="171">
        <f>ROUND(E222*N222,2)</f>
        <v>20.61</v>
      </c>
      <c r="P222" s="171">
        <v>0</v>
      </c>
      <c r="Q222" s="171">
        <f>ROUND(E222*P222,2)</f>
        <v>0</v>
      </c>
      <c r="R222" s="173"/>
      <c r="S222" s="173" t="s">
        <v>144</v>
      </c>
      <c r="T222" s="173" t="s">
        <v>144</v>
      </c>
      <c r="U222" s="173">
        <v>1.64714</v>
      </c>
      <c r="V222" s="174">
        <f>ROUND(E222*U222,2)</f>
        <v>49.41</v>
      </c>
      <c r="W222" s="157"/>
      <c r="X222" s="157" t="s">
        <v>244</v>
      </c>
      <c r="Y222" s="157" t="s">
        <v>146</v>
      </c>
      <c r="Z222" s="147"/>
      <c r="AA222" s="147"/>
      <c r="AB222" s="147"/>
      <c r="AC222" s="147"/>
      <c r="AD222" s="147"/>
      <c r="AE222" s="147"/>
      <c r="AF222" s="147"/>
      <c r="AG222" s="147" t="s">
        <v>245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184" t="s">
        <v>383</v>
      </c>
      <c r="D223" s="158"/>
      <c r="E223" s="159">
        <v>30</v>
      </c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149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184" t="s">
        <v>158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149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3" x14ac:dyDescent="0.2">
      <c r="A225" s="154"/>
      <c r="B225" s="155"/>
      <c r="C225" s="184" t="s">
        <v>384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149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2.5" outlineLevel="1" x14ac:dyDescent="0.2">
      <c r="A226" s="175">
        <v>64</v>
      </c>
      <c r="B226" s="176" t="s">
        <v>385</v>
      </c>
      <c r="C226" s="185" t="s">
        <v>386</v>
      </c>
      <c r="D226" s="177" t="s">
        <v>167</v>
      </c>
      <c r="E226" s="178">
        <v>30</v>
      </c>
      <c r="F226" s="179"/>
      <c r="G226" s="180">
        <f>ROUND(E226*F226,2)</f>
        <v>0</v>
      </c>
      <c r="H226" s="179">
        <v>453.15</v>
      </c>
      <c r="I226" s="180">
        <f>ROUND(E226*H226,2)</f>
        <v>13594.5</v>
      </c>
      <c r="J226" s="179">
        <v>703.85</v>
      </c>
      <c r="K226" s="180">
        <f>ROUND(E226*J226,2)</f>
        <v>21115.5</v>
      </c>
      <c r="L226" s="180">
        <v>21</v>
      </c>
      <c r="M226" s="180">
        <f>G226*(1+L226/100)</f>
        <v>0</v>
      </c>
      <c r="N226" s="178">
        <v>0.21664</v>
      </c>
      <c r="O226" s="178">
        <f>ROUND(E226*N226,2)</f>
        <v>6.5</v>
      </c>
      <c r="P226" s="178">
        <v>0</v>
      </c>
      <c r="Q226" s="178">
        <f>ROUND(E226*P226,2)</f>
        <v>0</v>
      </c>
      <c r="R226" s="180"/>
      <c r="S226" s="180" t="s">
        <v>144</v>
      </c>
      <c r="T226" s="180" t="s">
        <v>144</v>
      </c>
      <c r="U226" s="180">
        <v>0.96628999999999998</v>
      </c>
      <c r="V226" s="181">
        <f>ROUND(E226*U226,2)</f>
        <v>28.99</v>
      </c>
      <c r="W226" s="157"/>
      <c r="X226" s="157" t="s">
        <v>244</v>
      </c>
      <c r="Y226" s="157" t="s">
        <v>146</v>
      </c>
      <c r="Z226" s="147"/>
      <c r="AA226" s="147"/>
      <c r="AB226" s="147"/>
      <c r="AC226" s="147"/>
      <c r="AD226" s="147"/>
      <c r="AE226" s="147"/>
      <c r="AF226" s="147"/>
      <c r="AG226" s="147" t="s">
        <v>245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68">
        <v>65</v>
      </c>
      <c r="B227" s="169" t="s">
        <v>387</v>
      </c>
      <c r="C227" s="183" t="s">
        <v>388</v>
      </c>
      <c r="D227" s="170" t="s">
        <v>167</v>
      </c>
      <c r="E227" s="171">
        <v>5</v>
      </c>
      <c r="F227" s="172"/>
      <c r="G227" s="173">
        <f>ROUND(E227*F227,2)</f>
        <v>0</v>
      </c>
      <c r="H227" s="172">
        <v>756.63</v>
      </c>
      <c r="I227" s="173">
        <f>ROUND(E227*H227,2)</f>
        <v>3783.15</v>
      </c>
      <c r="J227" s="172">
        <v>2378.37</v>
      </c>
      <c r="K227" s="173">
        <f>ROUND(E227*J227,2)</f>
        <v>11891.85</v>
      </c>
      <c r="L227" s="173">
        <v>21</v>
      </c>
      <c r="M227" s="173">
        <f>G227*(1+L227/100)</f>
        <v>0</v>
      </c>
      <c r="N227" s="171">
        <v>0.90895999999999999</v>
      </c>
      <c r="O227" s="171">
        <f>ROUND(E227*N227,2)</f>
        <v>4.54</v>
      </c>
      <c r="P227" s="171">
        <v>0</v>
      </c>
      <c r="Q227" s="171">
        <f>ROUND(E227*P227,2)</f>
        <v>0</v>
      </c>
      <c r="R227" s="173"/>
      <c r="S227" s="173" t="s">
        <v>144</v>
      </c>
      <c r="T227" s="173" t="s">
        <v>144</v>
      </c>
      <c r="U227" s="173">
        <v>3.4034499999999999</v>
      </c>
      <c r="V227" s="174">
        <f>ROUND(E227*U227,2)</f>
        <v>17.02</v>
      </c>
      <c r="W227" s="157"/>
      <c r="X227" s="157" t="s">
        <v>244</v>
      </c>
      <c r="Y227" s="157" t="s">
        <v>146</v>
      </c>
      <c r="Z227" s="147"/>
      <c r="AA227" s="147"/>
      <c r="AB227" s="147"/>
      <c r="AC227" s="147"/>
      <c r="AD227" s="147"/>
      <c r="AE227" s="147"/>
      <c r="AF227" s="147"/>
      <c r="AG227" s="147" t="s">
        <v>245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2" x14ac:dyDescent="0.2">
      <c r="A228" s="154"/>
      <c r="B228" s="155"/>
      <c r="C228" s="184" t="s">
        <v>389</v>
      </c>
      <c r="D228" s="158"/>
      <c r="E228" s="159">
        <v>5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149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ht="22.5" outlineLevel="1" x14ac:dyDescent="0.2">
      <c r="A229" s="168">
        <v>66</v>
      </c>
      <c r="B229" s="169" t="s">
        <v>390</v>
      </c>
      <c r="C229" s="183" t="s">
        <v>391</v>
      </c>
      <c r="D229" s="170" t="s">
        <v>167</v>
      </c>
      <c r="E229" s="171">
        <v>30.45</v>
      </c>
      <c r="F229" s="172"/>
      <c r="G229" s="173">
        <f>ROUND(E229*F229,2)</f>
        <v>0</v>
      </c>
      <c r="H229" s="172">
        <v>40.9</v>
      </c>
      <c r="I229" s="173">
        <f>ROUND(E229*H229,2)</f>
        <v>1245.4100000000001</v>
      </c>
      <c r="J229" s="172">
        <v>0</v>
      </c>
      <c r="K229" s="173">
        <f>ROUND(E229*J229,2)</f>
        <v>0</v>
      </c>
      <c r="L229" s="173">
        <v>21</v>
      </c>
      <c r="M229" s="173">
        <f>G229*(1+L229/100)</f>
        <v>0</v>
      </c>
      <c r="N229" s="171">
        <v>2.7E-4</v>
      </c>
      <c r="O229" s="171">
        <f>ROUND(E229*N229,2)</f>
        <v>0.01</v>
      </c>
      <c r="P229" s="171">
        <v>0</v>
      </c>
      <c r="Q229" s="171">
        <f>ROUND(E229*P229,2)</f>
        <v>0</v>
      </c>
      <c r="R229" s="173" t="s">
        <v>230</v>
      </c>
      <c r="S229" s="173" t="s">
        <v>144</v>
      </c>
      <c r="T229" s="173" t="s">
        <v>144</v>
      </c>
      <c r="U229" s="173">
        <v>0</v>
      </c>
      <c r="V229" s="174">
        <f>ROUND(E229*U229,2)</f>
        <v>0</v>
      </c>
      <c r="W229" s="157"/>
      <c r="X229" s="157" t="s">
        <v>232</v>
      </c>
      <c r="Y229" s="157" t="s">
        <v>146</v>
      </c>
      <c r="Z229" s="147"/>
      <c r="AA229" s="147"/>
      <c r="AB229" s="147"/>
      <c r="AC229" s="147"/>
      <c r="AD229" s="147"/>
      <c r="AE229" s="147"/>
      <c r="AF229" s="147"/>
      <c r="AG229" s="147" t="s">
        <v>233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2" x14ac:dyDescent="0.2">
      <c r="A230" s="154"/>
      <c r="B230" s="155"/>
      <c r="C230" s="184" t="s">
        <v>392</v>
      </c>
      <c r="D230" s="158"/>
      <c r="E230" s="159">
        <v>30.45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149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22.5" outlineLevel="1" x14ac:dyDescent="0.2">
      <c r="A231" s="168">
        <v>67</v>
      </c>
      <c r="B231" s="169" t="s">
        <v>393</v>
      </c>
      <c r="C231" s="183" t="s">
        <v>394</v>
      </c>
      <c r="D231" s="170" t="s">
        <v>167</v>
      </c>
      <c r="E231" s="171">
        <v>-30.9575</v>
      </c>
      <c r="F231" s="172"/>
      <c r="G231" s="173">
        <f>ROUND(E231*F231,2)</f>
        <v>0</v>
      </c>
      <c r="H231" s="172">
        <v>172</v>
      </c>
      <c r="I231" s="173">
        <f>ROUND(E231*H231,2)</f>
        <v>-5324.69</v>
      </c>
      <c r="J231" s="172">
        <v>0</v>
      </c>
      <c r="K231" s="173">
        <f>ROUND(E231*J231,2)</f>
        <v>0</v>
      </c>
      <c r="L231" s="173">
        <v>21</v>
      </c>
      <c r="M231" s="173">
        <f>G231*(1+L231/100)</f>
        <v>0</v>
      </c>
      <c r="N231" s="171">
        <v>1.4599999999999999E-3</v>
      </c>
      <c r="O231" s="171">
        <f>ROUND(E231*N231,2)</f>
        <v>-0.05</v>
      </c>
      <c r="P231" s="171">
        <v>0</v>
      </c>
      <c r="Q231" s="171">
        <f>ROUND(E231*P231,2)</f>
        <v>0</v>
      </c>
      <c r="R231" s="173" t="s">
        <v>230</v>
      </c>
      <c r="S231" s="173" t="s">
        <v>144</v>
      </c>
      <c r="T231" s="173" t="s">
        <v>144</v>
      </c>
      <c r="U231" s="173">
        <v>0</v>
      </c>
      <c r="V231" s="174">
        <f>ROUND(E231*U231,2)</f>
        <v>0</v>
      </c>
      <c r="W231" s="157"/>
      <c r="X231" s="157" t="s">
        <v>232</v>
      </c>
      <c r="Y231" s="157" t="s">
        <v>146</v>
      </c>
      <c r="Z231" s="147"/>
      <c r="AA231" s="147"/>
      <c r="AB231" s="147"/>
      <c r="AC231" s="147"/>
      <c r="AD231" s="147"/>
      <c r="AE231" s="147"/>
      <c r="AF231" s="147"/>
      <c r="AG231" s="147" t="s">
        <v>233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2" x14ac:dyDescent="0.2">
      <c r="A232" s="154"/>
      <c r="B232" s="155"/>
      <c r="C232" s="184" t="s">
        <v>395</v>
      </c>
      <c r="D232" s="158"/>
      <c r="E232" s="159">
        <v>-30.96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149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84" t="s">
        <v>158</v>
      </c>
      <c r="D233" s="158"/>
      <c r="E233" s="159"/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149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84" t="s">
        <v>396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149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x14ac:dyDescent="0.2">
      <c r="A235" s="161" t="s">
        <v>139</v>
      </c>
      <c r="B235" s="162" t="s">
        <v>88</v>
      </c>
      <c r="C235" s="182" t="s">
        <v>89</v>
      </c>
      <c r="D235" s="163"/>
      <c r="E235" s="164"/>
      <c r="F235" s="165"/>
      <c r="G235" s="165">
        <f>SUMIF(AG236:AG239,"&lt;&gt;NOR",G236:G239)</f>
        <v>0</v>
      </c>
      <c r="H235" s="165"/>
      <c r="I235" s="165">
        <f>SUM(I236:I239)</f>
        <v>10000</v>
      </c>
      <c r="J235" s="165"/>
      <c r="K235" s="165">
        <f>SUM(K236:K239)</f>
        <v>0</v>
      </c>
      <c r="L235" s="165"/>
      <c r="M235" s="165">
        <f>SUM(M236:M239)</f>
        <v>0</v>
      </c>
      <c r="N235" s="164"/>
      <c r="O235" s="164">
        <f>SUM(O236:O239)</f>
        <v>0</v>
      </c>
      <c r="P235" s="164"/>
      <c r="Q235" s="164">
        <f>SUM(Q236:Q239)</f>
        <v>0</v>
      </c>
      <c r="R235" s="165"/>
      <c r="S235" s="165"/>
      <c r="T235" s="165"/>
      <c r="U235" s="165"/>
      <c r="V235" s="166">
        <f>SUM(V236:V239)</f>
        <v>0</v>
      </c>
      <c r="W235" s="160"/>
      <c r="X235" s="160"/>
      <c r="Y235" s="160"/>
      <c r="AG235" t="s">
        <v>140</v>
      </c>
    </row>
    <row r="236" spans="1:60" ht="22.5" outlineLevel="1" x14ac:dyDescent="0.2">
      <c r="A236" s="168">
        <v>68</v>
      </c>
      <c r="B236" s="169" t="s">
        <v>397</v>
      </c>
      <c r="C236" s="183" t="s">
        <v>398</v>
      </c>
      <c r="D236" s="170" t="s">
        <v>399</v>
      </c>
      <c r="E236" s="171">
        <v>1</v>
      </c>
      <c r="F236" s="172"/>
      <c r="G236" s="173">
        <f>ROUND(E236*F236,2)</f>
        <v>0</v>
      </c>
      <c r="H236" s="172">
        <v>10000</v>
      </c>
      <c r="I236" s="173">
        <f>ROUND(E236*H236,2)</f>
        <v>10000</v>
      </c>
      <c r="J236" s="172">
        <v>0</v>
      </c>
      <c r="K236" s="173">
        <f>ROUND(E236*J236,2)</f>
        <v>0</v>
      </c>
      <c r="L236" s="173">
        <v>21</v>
      </c>
      <c r="M236" s="173">
        <f>G236*(1+L236/100)</f>
        <v>0</v>
      </c>
      <c r="N236" s="171">
        <v>0</v>
      </c>
      <c r="O236" s="171">
        <f>ROUND(E236*N236,2)</f>
        <v>0</v>
      </c>
      <c r="P236" s="171">
        <v>0</v>
      </c>
      <c r="Q236" s="171">
        <f>ROUND(E236*P236,2)</f>
        <v>0</v>
      </c>
      <c r="R236" s="173"/>
      <c r="S236" s="173" t="s">
        <v>175</v>
      </c>
      <c r="T236" s="173" t="s">
        <v>176</v>
      </c>
      <c r="U236" s="173">
        <v>0</v>
      </c>
      <c r="V236" s="174">
        <f>ROUND(E236*U236,2)</f>
        <v>0</v>
      </c>
      <c r="W236" s="157"/>
      <c r="X236" s="157" t="s">
        <v>232</v>
      </c>
      <c r="Y236" s="157" t="s">
        <v>146</v>
      </c>
      <c r="Z236" s="147"/>
      <c r="AA236" s="147"/>
      <c r="AB236" s="147"/>
      <c r="AC236" s="147"/>
      <c r="AD236" s="147"/>
      <c r="AE236" s="147"/>
      <c r="AF236" s="147"/>
      <c r="AG236" s="147" t="s">
        <v>248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 x14ac:dyDescent="0.2">
      <c r="A237" s="154"/>
      <c r="B237" s="155"/>
      <c r="C237" s="184" t="s">
        <v>400</v>
      </c>
      <c r="D237" s="158"/>
      <c r="E237" s="159">
        <v>1</v>
      </c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149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84" t="s">
        <v>158</v>
      </c>
      <c r="D238" s="158"/>
      <c r="E238" s="159"/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149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84" t="s">
        <v>401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149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x14ac:dyDescent="0.2">
      <c r="A240" s="161" t="s">
        <v>139</v>
      </c>
      <c r="B240" s="162" t="s">
        <v>90</v>
      </c>
      <c r="C240" s="182" t="s">
        <v>91</v>
      </c>
      <c r="D240" s="163"/>
      <c r="E240" s="164"/>
      <c r="F240" s="165"/>
      <c r="G240" s="165">
        <f>SUMIF(AG241:AG243,"&lt;&gt;NOR",G241:G243)</f>
        <v>0</v>
      </c>
      <c r="H240" s="165"/>
      <c r="I240" s="165">
        <f>SUM(I241:I243)</f>
        <v>49449.96</v>
      </c>
      <c r="J240" s="165"/>
      <c r="K240" s="165">
        <f>SUM(K241:K243)</f>
        <v>23567.040000000001</v>
      </c>
      <c r="L240" s="165"/>
      <c r="M240" s="165">
        <f>SUM(M241:M243)</f>
        <v>0</v>
      </c>
      <c r="N240" s="164"/>
      <c r="O240" s="164">
        <f>SUM(O241:O243)</f>
        <v>36.22</v>
      </c>
      <c r="P240" s="164"/>
      <c r="Q240" s="164">
        <f>SUM(Q241:Q243)</f>
        <v>0</v>
      </c>
      <c r="R240" s="165"/>
      <c r="S240" s="165"/>
      <c r="T240" s="165"/>
      <c r="U240" s="165"/>
      <c r="V240" s="166">
        <f>SUM(V241:V243)</f>
        <v>35.28</v>
      </c>
      <c r="W240" s="160"/>
      <c r="X240" s="160"/>
      <c r="Y240" s="160"/>
      <c r="AG240" t="s">
        <v>140</v>
      </c>
    </row>
    <row r="241" spans="1:60" ht="22.5" outlineLevel="1" x14ac:dyDescent="0.2">
      <c r="A241" s="175">
        <v>69</v>
      </c>
      <c r="B241" s="176" t="s">
        <v>402</v>
      </c>
      <c r="C241" s="185" t="s">
        <v>403</v>
      </c>
      <c r="D241" s="177" t="s">
        <v>167</v>
      </c>
      <c r="E241" s="178">
        <v>252</v>
      </c>
      <c r="F241" s="179"/>
      <c r="G241" s="180">
        <f>ROUND(E241*F241,2)</f>
        <v>0</v>
      </c>
      <c r="H241" s="179">
        <v>120.48</v>
      </c>
      <c r="I241" s="180">
        <f>ROUND(E241*H241,2)</f>
        <v>30360.959999999999</v>
      </c>
      <c r="J241" s="179">
        <v>93.52</v>
      </c>
      <c r="K241" s="180">
        <f>ROUND(E241*J241,2)</f>
        <v>23567.040000000001</v>
      </c>
      <c r="L241" s="180">
        <v>21</v>
      </c>
      <c r="M241" s="180">
        <f>G241*(1+L241/100)</f>
        <v>0</v>
      </c>
      <c r="N241" s="178">
        <v>0.10249999999999999</v>
      </c>
      <c r="O241" s="178">
        <f>ROUND(E241*N241,2)</f>
        <v>25.83</v>
      </c>
      <c r="P241" s="178">
        <v>0</v>
      </c>
      <c r="Q241" s="178">
        <f>ROUND(E241*P241,2)</f>
        <v>0</v>
      </c>
      <c r="R241" s="180"/>
      <c r="S241" s="180" t="s">
        <v>144</v>
      </c>
      <c r="T241" s="180" t="s">
        <v>144</v>
      </c>
      <c r="U241" s="180">
        <v>0.14000000000000001</v>
      </c>
      <c r="V241" s="181">
        <f>ROUND(E241*U241,2)</f>
        <v>35.28</v>
      </c>
      <c r="W241" s="157"/>
      <c r="X241" s="157" t="s">
        <v>145</v>
      </c>
      <c r="Y241" s="157" t="s">
        <v>146</v>
      </c>
      <c r="Z241" s="147"/>
      <c r="AA241" s="147"/>
      <c r="AB241" s="147"/>
      <c r="AC241" s="147"/>
      <c r="AD241" s="147"/>
      <c r="AE241" s="147"/>
      <c r="AF241" s="147"/>
      <c r="AG241" s="147" t="s">
        <v>147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68">
        <v>70</v>
      </c>
      <c r="B242" s="169" t="s">
        <v>404</v>
      </c>
      <c r="C242" s="183" t="s">
        <v>405</v>
      </c>
      <c r="D242" s="170" t="s">
        <v>399</v>
      </c>
      <c r="E242" s="171">
        <v>424.2</v>
      </c>
      <c r="F242" s="172"/>
      <c r="G242" s="173">
        <f>ROUND(E242*F242,2)</f>
        <v>0</v>
      </c>
      <c r="H242" s="172">
        <v>45</v>
      </c>
      <c r="I242" s="173">
        <f>ROUND(E242*H242,2)</f>
        <v>19089</v>
      </c>
      <c r="J242" s="172">
        <v>0</v>
      </c>
      <c r="K242" s="173">
        <f>ROUND(E242*J242,2)</f>
        <v>0</v>
      </c>
      <c r="L242" s="173">
        <v>21</v>
      </c>
      <c r="M242" s="173">
        <f>G242*(1+L242/100)</f>
        <v>0</v>
      </c>
      <c r="N242" s="171">
        <v>2.4500000000000001E-2</v>
      </c>
      <c r="O242" s="171">
        <f>ROUND(E242*N242,2)</f>
        <v>10.39</v>
      </c>
      <c r="P242" s="171">
        <v>0</v>
      </c>
      <c r="Q242" s="171">
        <f>ROUND(E242*P242,2)</f>
        <v>0</v>
      </c>
      <c r="R242" s="173" t="s">
        <v>230</v>
      </c>
      <c r="S242" s="173" t="s">
        <v>406</v>
      </c>
      <c r="T242" s="173" t="s">
        <v>406</v>
      </c>
      <c r="U242" s="173">
        <v>0</v>
      </c>
      <c r="V242" s="174">
        <f>ROUND(E242*U242,2)</f>
        <v>0</v>
      </c>
      <c r="W242" s="157"/>
      <c r="X242" s="157" t="s">
        <v>232</v>
      </c>
      <c r="Y242" s="157" t="s">
        <v>146</v>
      </c>
      <c r="Z242" s="147"/>
      <c r="AA242" s="147"/>
      <c r="AB242" s="147"/>
      <c r="AC242" s="147"/>
      <c r="AD242" s="147"/>
      <c r="AE242" s="147"/>
      <c r="AF242" s="147"/>
      <c r="AG242" s="147" t="s">
        <v>248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2" x14ac:dyDescent="0.2">
      <c r="A243" s="154"/>
      <c r="B243" s="155"/>
      <c r="C243" s="184" t="s">
        <v>407</v>
      </c>
      <c r="D243" s="158"/>
      <c r="E243" s="159">
        <v>424.2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149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x14ac:dyDescent="0.2">
      <c r="A244" s="161" t="s">
        <v>139</v>
      </c>
      <c r="B244" s="162" t="s">
        <v>92</v>
      </c>
      <c r="C244" s="182" t="s">
        <v>93</v>
      </c>
      <c r="D244" s="163"/>
      <c r="E244" s="164"/>
      <c r="F244" s="165"/>
      <c r="G244" s="165">
        <f>SUMIF(AG245:AG248,"&lt;&gt;NOR",G245:G248)</f>
        <v>0</v>
      </c>
      <c r="H244" s="165"/>
      <c r="I244" s="165">
        <f>SUM(I245:I248)</f>
        <v>1815.36</v>
      </c>
      <c r="J244" s="165"/>
      <c r="K244" s="165">
        <f>SUM(K245:K248)</f>
        <v>4043.64</v>
      </c>
      <c r="L244" s="165"/>
      <c r="M244" s="165">
        <f>SUM(M245:M248)</f>
        <v>0</v>
      </c>
      <c r="N244" s="164"/>
      <c r="O244" s="164">
        <f>SUM(O245:O248)</f>
        <v>0.05</v>
      </c>
      <c r="P244" s="164"/>
      <c r="Q244" s="164">
        <f>SUM(Q245:Q248)</f>
        <v>0</v>
      </c>
      <c r="R244" s="165"/>
      <c r="S244" s="165"/>
      <c r="T244" s="165"/>
      <c r="U244" s="165"/>
      <c r="V244" s="166">
        <f>SUM(V245:V248)</f>
        <v>6.58</v>
      </c>
      <c r="W244" s="160"/>
      <c r="X244" s="160"/>
      <c r="Y244" s="160"/>
      <c r="AG244" t="s">
        <v>140</v>
      </c>
    </row>
    <row r="245" spans="1:60" outlineLevel="1" x14ac:dyDescent="0.2">
      <c r="A245" s="168">
        <v>71</v>
      </c>
      <c r="B245" s="169" t="s">
        <v>408</v>
      </c>
      <c r="C245" s="183" t="s">
        <v>409</v>
      </c>
      <c r="D245" s="170" t="s">
        <v>156</v>
      </c>
      <c r="E245" s="171">
        <v>37.200000000000003</v>
      </c>
      <c r="F245" s="172"/>
      <c r="G245" s="173">
        <f>ROUND(E245*F245,2)</f>
        <v>0</v>
      </c>
      <c r="H245" s="172">
        <v>48.8</v>
      </c>
      <c r="I245" s="173">
        <f>ROUND(E245*H245,2)</f>
        <v>1815.36</v>
      </c>
      <c r="J245" s="172">
        <v>108.7</v>
      </c>
      <c r="K245" s="173">
        <f>ROUND(E245*J245,2)</f>
        <v>4043.64</v>
      </c>
      <c r="L245" s="173">
        <v>21</v>
      </c>
      <c r="M245" s="173">
        <f>G245*(1+L245/100)</f>
        <v>0</v>
      </c>
      <c r="N245" s="171">
        <v>1.2099999999999999E-3</v>
      </c>
      <c r="O245" s="171">
        <f>ROUND(E245*N245,2)</f>
        <v>0.05</v>
      </c>
      <c r="P245" s="171">
        <v>0</v>
      </c>
      <c r="Q245" s="171">
        <f>ROUND(E245*P245,2)</f>
        <v>0</v>
      </c>
      <c r="R245" s="173"/>
      <c r="S245" s="173" t="s">
        <v>144</v>
      </c>
      <c r="T245" s="173" t="s">
        <v>144</v>
      </c>
      <c r="U245" s="173">
        <v>0.17699999999999999</v>
      </c>
      <c r="V245" s="174">
        <f>ROUND(E245*U245,2)</f>
        <v>6.58</v>
      </c>
      <c r="W245" s="157"/>
      <c r="X245" s="157" t="s">
        <v>145</v>
      </c>
      <c r="Y245" s="157" t="s">
        <v>146</v>
      </c>
      <c r="Z245" s="147"/>
      <c r="AA245" s="147"/>
      <c r="AB245" s="147"/>
      <c r="AC245" s="147"/>
      <c r="AD245" s="147"/>
      <c r="AE245" s="147"/>
      <c r="AF245" s="147"/>
      <c r="AG245" s="147" t="s">
        <v>147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2" x14ac:dyDescent="0.2">
      <c r="A246" s="154"/>
      <c r="B246" s="155"/>
      <c r="C246" s="184" t="s">
        <v>410</v>
      </c>
      <c r="D246" s="158"/>
      <c r="E246" s="159">
        <v>37.200000000000003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149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84" t="s">
        <v>158</v>
      </c>
      <c r="D247" s="158"/>
      <c r="E247" s="159"/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149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">
      <c r="A248" s="154"/>
      <c r="B248" s="155"/>
      <c r="C248" s="184" t="s">
        <v>411</v>
      </c>
      <c r="D248" s="158"/>
      <c r="E248" s="159"/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7"/>
      <c r="AA248" s="147"/>
      <c r="AB248" s="147"/>
      <c r="AC248" s="147"/>
      <c r="AD248" s="147"/>
      <c r="AE248" s="147"/>
      <c r="AF248" s="147"/>
      <c r="AG248" s="147" t="s">
        <v>149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ht="25.5" x14ac:dyDescent="0.2">
      <c r="A249" s="161" t="s">
        <v>139</v>
      </c>
      <c r="B249" s="162" t="s">
        <v>94</v>
      </c>
      <c r="C249" s="182" t="s">
        <v>95</v>
      </c>
      <c r="D249" s="163"/>
      <c r="E249" s="164"/>
      <c r="F249" s="165"/>
      <c r="G249" s="165">
        <f>SUMIF(AG250:AG264,"&lt;&gt;NOR",G250:G264)</f>
        <v>0</v>
      </c>
      <c r="H249" s="165"/>
      <c r="I249" s="165">
        <f>SUM(I250:I264)</f>
        <v>107650</v>
      </c>
      <c r="J249" s="165"/>
      <c r="K249" s="165">
        <f>SUM(K250:K264)</f>
        <v>4022.85</v>
      </c>
      <c r="L249" s="165"/>
      <c r="M249" s="165">
        <f>SUM(M250:M264)</f>
        <v>0</v>
      </c>
      <c r="N249" s="164"/>
      <c r="O249" s="164">
        <f>SUM(O250:O264)</f>
        <v>0</v>
      </c>
      <c r="P249" s="164"/>
      <c r="Q249" s="164">
        <f>SUM(Q250:Q264)</f>
        <v>0</v>
      </c>
      <c r="R249" s="165"/>
      <c r="S249" s="165"/>
      <c r="T249" s="165"/>
      <c r="U249" s="165"/>
      <c r="V249" s="166">
        <f>SUM(V250:V264)</f>
        <v>0</v>
      </c>
      <c r="W249" s="160"/>
      <c r="X249" s="160"/>
      <c r="Y249" s="160"/>
      <c r="AG249" t="s">
        <v>140</v>
      </c>
    </row>
    <row r="250" spans="1:60" outlineLevel="1" x14ac:dyDescent="0.2">
      <c r="A250" s="168">
        <v>72</v>
      </c>
      <c r="B250" s="169" t="s">
        <v>412</v>
      </c>
      <c r="C250" s="183" t="s">
        <v>413</v>
      </c>
      <c r="D250" s="170" t="s">
        <v>399</v>
      </c>
      <c r="E250" s="171">
        <v>42.933300000000003</v>
      </c>
      <c r="F250" s="172"/>
      <c r="G250" s="173">
        <f>ROUND(E250*F250,2)</f>
        <v>0</v>
      </c>
      <c r="H250" s="172">
        <v>0</v>
      </c>
      <c r="I250" s="173">
        <f>ROUND(E250*H250,2)</f>
        <v>0</v>
      </c>
      <c r="J250" s="172">
        <v>93.7</v>
      </c>
      <c r="K250" s="173">
        <f>ROUND(E250*J250,2)</f>
        <v>4022.85</v>
      </c>
      <c r="L250" s="173">
        <v>21</v>
      </c>
      <c r="M250" s="173">
        <f>G250*(1+L250/100)</f>
        <v>0</v>
      </c>
      <c r="N250" s="171">
        <v>1.0000000000000001E-5</v>
      </c>
      <c r="O250" s="171">
        <f>ROUND(E250*N250,2)</f>
        <v>0</v>
      </c>
      <c r="P250" s="171">
        <v>0</v>
      </c>
      <c r="Q250" s="171">
        <f>ROUND(E250*P250,2)</f>
        <v>0</v>
      </c>
      <c r="R250" s="173"/>
      <c r="S250" s="173" t="s">
        <v>175</v>
      </c>
      <c r="T250" s="173" t="s">
        <v>176</v>
      </c>
      <c r="U250" s="173">
        <v>0</v>
      </c>
      <c r="V250" s="174">
        <f>ROUND(E250*U250,2)</f>
        <v>0</v>
      </c>
      <c r="W250" s="157"/>
      <c r="X250" s="157" t="s">
        <v>145</v>
      </c>
      <c r="Y250" s="157" t="s">
        <v>146</v>
      </c>
      <c r="Z250" s="147"/>
      <c r="AA250" s="147"/>
      <c r="AB250" s="147"/>
      <c r="AC250" s="147"/>
      <c r="AD250" s="147"/>
      <c r="AE250" s="147"/>
      <c r="AF250" s="147"/>
      <c r="AG250" s="147" t="s">
        <v>147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">
      <c r="A251" s="154"/>
      <c r="B251" s="155"/>
      <c r="C251" s="184" t="s">
        <v>414</v>
      </c>
      <c r="D251" s="158"/>
      <c r="E251" s="159">
        <v>42.93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149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ht="22.5" outlineLevel="1" x14ac:dyDescent="0.2">
      <c r="A252" s="168">
        <v>73</v>
      </c>
      <c r="B252" s="169" t="s">
        <v>415</v>
      </c>
      <c r="C252" s="183" t="s">
        <v>416</v>
      </c>
      <c r="D252" s="170" t="s">
        <v>399</v>
      </c>
      <c r="E252" s="171">
        <v>4</v>
      </c>
      <c r="F252" s="172"/>
      <c r="G252" s="173">
        <f>ROUND(E252*F252,2)</f>
        <v>0</v>
      </c>
      <c r="H252" s="172">
        <v>20000</v>
      </c>
      <c r="I252" s="173">
        <f>ROUND(E252*H252,2)</f>
        <v>80000</v>
      </c>
      <c r="J252" s="172">
        <v>0</v>
      </c>
      <c r="K252" s="173">
        <f>ROUND(E252*J252,2)</f>
        <v>0</v>
      </c>
      <c r="L252" s="173">
        <v>21</v>
      </c>
      <c r="M252" s="173">
        <f>G252*(1+L252/100)</f>
        <v>0</v>
      </c>
      <c r="N252" s="171">
        <v>0</v>
      </c>
      <c r="O252" s="171">
        <f>ROUND(E252*N252,2)</f>
        <v>0</v>
      </c>
      <c r="P252" s="171">
        <v>0</v>
      </c>
      <c r="Q252" s="171">
        <f>ROUND(E252*P252,2)</f>
        <v>0</v>
      </c>
      <c r="R252" s="173"/>
      <c r="S252" s="173" t="s">
        <v>175</v>
      </c>
      <c r="T252" s="173" t="s">
        <v>176</v>
      </c>
      <c r="U252" s="173">
        <v>0</v>
      </c>
      <c r="V252" s="174">
        <f>ROUND(E252*U252,2)</f>
        <v>0</v>
      </c>
      <c r="W252" s="157"/>
      <c r="X252" s="157" t="s">
        <v>232</v>
      </c>
      <c r="Y252" s="157" t="s">
        <v>146</v>
      </c>
      <c r="Z252" s="147"/>
      <c r="AA252" s="147"/>
      <c r="AB252" s="147"/>
      <c r="AC252" s="147"/>
      <c r="AD252" s="147"/>
      <c r="AE252" s="147"/>
      <c r="AF252" s="147"/>
      <c r="AG252" s="147" t="s">
        <v>248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2" x14ac:dyDescent="0.2">
      <c r="A253" s="154"/>
      <c r="B253" s="155"/>
      <c r="C253" s="184" t="s">
        <v>78</v>
      </c>
      <c r="D253" s="158"/>
      <c r="E253" s="159">
        <v>4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149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4" t="s">
        <v>158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149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84" t="s">
        <v>417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149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ht="22.5" outlineLevel="1" x14ac:dyDescent="0.2">
      <c r="A256" s="168">
        <v>74</v>
      </c>
      <c r="B256" s="169" t="s">
        <v>418</v>
      </c>
      <c r="C256" s="183" t="s">
        <v>419</v>
      </c>
      <c r="D256" s="170" t="s">
        <v>399</v>
      </c>
      <c r="E256" s="171">
        <v>1</v>
      </c>
      <c r="F256" s="172"/>
      <c r="G256" s="173">
        <f>ROUND(E256*F256,2)</f>
        <v>0</v>
      </c>
      <c r="H256" s="172">
        <v>20000</v>
      </c>
      <c r="I256" s="173">
        <f>ROUND(E256*H256,2)</f>
        <v>20000</v>
      </c>
      <c r="J256" s="172">
        <v>0</v>
      </c>
      <c r="K256" s="173">
        <f>ROUND(E256*J256,2)</f>
        <v>0</v>
      </c>
      <c r="L256" s="173">
        <v>21</v>
      </c>
      <c r="M256" s="173">
        <f>G256*(1+L256/100)</f>
        <v>0</v>
      </c>
      <c r="N256" s="171">
        <v>0</v>
      </c>
      <c r="O256" s="171">
        <f>ROUND(E256*N256,2)</f>
        <v>0</v>
      </c>
      <c r="P256" s="171">
        <v>0</v>
      </c>
      <c r="Q256" s="171">
        <f>ROUND(E256*P256,2)</f>
        <v>0</v>
      </c>
      <c r="R256" s="173"/>
      <c r="S256" s="173" t="s">
        <v>175</v>
      </c>
      <c r="T256" s="173" t="s">
        <v>176</v>
      </c>
      <c r="U256" s="173">
        <v>0</v>
      </c>
      <c r="V256" s="174">
        <f>ROUND(E256*U256,2)</f>
        <v>0</v>
      </c>
      <c r="W256" s="157"/>
      <c r="X256" s="157" t="s">
        <v>232</v>
      </c>
      <c r="Y256" s="157" t="s">
        <v>146</v>
      </c>
      <c r="Z256" s="147"/>
      <c r="AA256" s="147"/>
      <c r="AB256" s="147"/>
      <c r="AC256" s="147"/>
      <c r="AD256" s="147"/>
      <c r="AE256" s="147"/>
      <c r="AF256" s="147"/>
      <c r="AG256" s="147" t="s">
        <v>248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2" x14ac:dyDescent="0.2">
      <c r="A257" s="154"/>
      <c r="B257" s="155"/>
      <c r="C257" s="184" t="s">
        <v>60</v>
      </c>
      <c r="D257" s="158"/>
      <c r="E257" s="159">
        <v>1</v>
      </c>
      <c r="F257" s="157"/>
      <c r="G257" s="157"/>
      <c r="H257" s="157"/>
      <c r="I257" s="157"/>
      <c r="J257" s="157"/>
      <c r="K257" s="157"/>
      <c r="L257" s="157"/>
      <c r="M257" s="157"/>
      <c r="N257" s="156"/>
      <c r="O257" s="156"/>
      <c r="P257" s="156"/>
      <c r="Q257" s="156"/>
      <c r="R257" s="157"/>
      <c r="S257" s="157"/>
      <c r="T257" s="157"/>
      <c r="U257" s="157"/>
      <c r="V257" s="157"/>
      <c r="W257" s="157"/>
      <c r="X257" s="157"/>
      <c r="Y257" s="157"/>
      <c r="Z257" s="147"/>
      <c r="AA257" s="147"/>
      <c r="AB257" s="147"/>
      <c r="AC257" s="147"/>
      <c r="AD257" s="147"/>
      <c r="AE257" s="147"/>
      <c r="AF257" s="147"/>
      <c r="AG257" s="147" t="s">
        <v>149</v>
      </c>
      <c r="AH257" s="147">
        <v>0</v>
      </c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3" x14ac:dyDescent="0.2">
      <c r="A258" s="154"/>
      <c r="B258" s="155"/>
      <c r="C258" s="184" t="s">
        <v>420</v>
      </c>
      <c r="D258" s="158"/>
      <c r="E258" s="159"/>
      <c r="F258" s="157"/>
      <c r="G258" s="157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149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3" x14ac:dyDescent="0.2">
      <c r="A259" s="154"/>
      <c r="B259" s="155"/>
      <c r="C259" s="184" t="s">
        <v>421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7"/>
      <c r="AA259" s="147"/>
      <c r="AB259" s="147"/>
      <c r="AC259" s="147"/>
      <c r="AD259" s="147"/>
      <c r="AE259" s="147"/>
      <c r="AF259" s="147"/>
      <c r="AG259" s="147" t="s">
        <v>149</v>
      </c>
      <c r="AH259" s="147">
        <v>0</v>
      </c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68">
        <v>75</v>
      </c>
      <c r="B260" s="169" t="s">
        <v>422</v>
      </c>
      <c r="C260" s="183" t="s">
        <v>423</v>
      </c>
      <c r="D260" s="170" t="s">
        <v>399</v>
      </c>
      <c r="E260" s="171">
        <v>1</v>
      </c>
      <c r="F260" s="172"/>
      <c r="G260" s="173">
        <f>ROUND(E260*F260,2)</f>
        <v>0</v>
      </c>
      <c r="H260" s="172">
        <v>3250</v>
      </c>
      <c r="I260" s="173">
        <f>ROUND(E260*H260,2)</f>
        <v>3250</v>
      </c>
      <c r="J260" s="172">
        <v>0</v>
      </c>
      <c r="K260" s="173">
        <f>ROUND(E260*J260,2)</f>
        <v>0</v>
      </c>
      <c r="L260" s="173">
        <v>21</v>
      </c>
      <c r="M260" s="173">
        <f>G260*(1+L260/100)</f>
        <v>0</v>
      </c>
      <c r="N260" s="171">
        <v>0</v>
      </c>
      <c r="O260" s="171">
        <f>ROUND(E260*N260,2)</f>
        <v>0</v>
      </c>
      <c r="P260" s="171">
        <v>0</v>
      </c>
      <c r="Q260" s="171">
        <f>ROUND(E260*P260,2)</f>
        <v>0</v>
      </c>
      <c r="R260" s="173"/>
      <c r="S260" s="173" t="s">
        <v>175</v>
      </c>
      <c r="T260" s="173" t="s">
        <v>176</v>
      </c>
      <c r="U260" s="173">
        <v>0</v>
      </c>
      <c r="V260" s="174">
        <f>ROUND(E260*U260,2)</f>
        <v>0</v>
      </c>
      <c r="W260" s="157"/>
      <c r="X260" s="157" t="s">
        <v>232</v>
      </c>
      <c r="Y260" s="157" t="s">
        <v>146</v>
      </c>
      <c r="Z260" s="147"/>
      <c r="AA260" s="147"/>
      <c r="AB260" s="147"/>
      <c r="AC260" s="147"/>
      <c r="AD260" s="147"/>
      <c r="AE260" s="147"/>
      <c r="AF260" s="147"/>
      <c r="AG260" s="147" t="s">
        <v>248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2" x14ac:dyDescent="0.2">
      <c r="A261" s="154"/>
      <c r="B261" s="155"/>
      <c r="C261" s="184" t="s">
        <v>60</v>
      </c>
      <c r="D261" s="158"/>
      <c r="E261" s="159">
        <v>1</v>
      </c>
      <c r="F261" s="157"/>
      <c r="G261" s="157"/>
      <c r="H261" s="157"/>
      <c r="I261" s="157"/>
      <c r="J261" s="157"/>
      <c r="K261" s="157"/>
      <c r="L261" s="157"/>
      <c r="M261" s="157"/>
      <c r="N261" s="156"/>
      <c r="O261" s="156"/>
      <c r="P261" s="156"/>
      <c r="Q261" s="156"/>
      <c r="R261" s="157"/>
      <c r="S261" s="157"/>
      <c r="T261" s="157"/>
      <c r="U261" s="157"/>
      <c r="V261" s="157"/>
      <c r="W261" s="157"/>
      <c r="X261" s="157"/>
      <c r="Y261" s="157"/>
      <c r="Z261" s="147"/>
      <c r="AA261" s="147"/>
      <c r="AB261" s="147"/>
      <c r="AC261" s="147"/>
      <c r="AD261" s="147"/>
      <c r="AE261" s="147"/>
      <c r="AF261" s="147"/>
      <c r="AG261" s="147" t="s">
        <v>149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3" x14ac:dyDescent="0.2">
      <c r="A262" s="154"/>
      <c r="B262" s="155"/>
      <c r="C262" s="184" t="s">
        <v>158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149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outlineLevel="3" x14ac:dyDescent="0.2">
      <c r="A263" s="154"/>
      <c r="B263" s="155"/>
      <c r="C263" s="184" t="s">
        <v>424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149</v>
      </c>
      <c r="AH263" s="147">
        <v>0</v>
      </c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75">
        <v>76</v>
      </c>
      <c r="B264" s="176" t="s">
        <v>425</v>
      </c>
      <c r="C264" s="185" t="s">
        <v>426</v>
      </c>
      <c r="D264" s="177" t="s">
        <v>399</v>
      </c>
      <c r="E264" s="178">
        <v>44</v>
      </c>
      <c r="F264" s="179"/>
      <c r="G264" s="180">
        <f>ROUND(E264*F264,2)</f>
        <v>0</v>
      </c>
      <c r="H264" s="179">
        <v>100</v>
      </c>
      <c r="I264" s="180">
        <f>ROUND(E264*H264,2)</f>
        <v>4400</v>
      </c>
      <c r="J264" s="179">
        <v>0</v>
      </c>
      <c r="K264" s="180">
        <f>ROUND(E264*J264,2)</f>
        <v>0</v>
      </c>
      <c r="L264" s="180">
        <v>21</v>
      </c>
      <c r="M264" s="180">
        <f>G264*(1+L264/100)</f>
        <v>0</v>
      </c>
      <c r="N264" s="178">
        <v>0</v>
      </c>
      <c r="O264" s="178">
        <f>ROUND(E264*N264,2)</f>
        <v>0</v>
      </c>
      <c r="P264" s="178">
        <v>0</v>
      </c>
      <c r="Q264" s="178">
        <f>ROUND(E264*P264,2)</f>
        <v>0</v>
      </c>
      <c r="R264" s="180"/>
      <c r="S264" s="180" t="s">
        <v>175</v>
      </c>
      <c r="T264" s="180" t="s">
        <v>176</v>
      </c>
      <c r="U264" s="180">
        <v>0</v>
      </c>
      <c r="V264" s="181">
        <f>ROUND(E264*U264,2)</f>
        <v>0</v>
      </c>
      <c r="W264" s="157"/>
      <c r="X264" s="157" t="s">
        <v>232</v>
      </c>
      <c r="Y264" s="157" t="s">
        <v>146</v>
      </c>
      <c r="Z264" s="147"/>
      <c r="AA264" s="147"/>
      <c r="AB264" s="147"/>
      <c r="AC264" s="147"/>
      <c r="AD264" s="147"/>
      <c r="AE264" s="147"/>
      <c r="AF264" s="147"/>
      <c r="AG264" s="147" t="s">
        <v>248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x14ac:dyDescent="0.2">
      <c r="A265" s="161" t="s">
        <v>139</v>
      </c>
      <c r="B265" s="162" t="s">
        <v>96</v>
      </c>
      <c r="C265" s="182" t="s">
        <v>97</v>
      </c>
      <c r="D265" s="163"/>
      <c r="E265" s="164"/>
      <c r="F265" s="165"/>
      <c r="G265" s="165">
        <f>SUMIF(AG266:AG273,"&lt;&gt;NOR",G266:G273)</f>
        <v>0</v>
      </c>
      <c r="H265" s="165"/>
      <c r="I265" s="165">
        <f>SUM(I266:I273)</f>
        <v>9.23</v>
      </c>
      <c r="J265" s="165"/>
      <c r="K265" s="165">
        <f>SUM(K266:K273)</f>
        <v>8451.15</v>
      </c>
      <c r="L265" s="165"/>
      <c r="M265" s="165">
        <f>SUM(M266:M273)</f>
        <v>0</v>
      </c>
      <c r="N265" s="164"/>
      <c r="O265" s="164">
        <f>SUM(O266:O273)</f>
        <v>0</v>
      </c>
      <c r="P265" s="164"/>
      <c r="Q265" s="164">
        <f>SUM(Q266:Q273)</f>
        <v>1.93</v>
      </c>
      <c r="R265" s="165"/>
      <c r="S265" s="165"/>
      <c r="T265" s="165"/>
      <c r="U265" s="165"/>
      <c r="V265" s="166">
        <f>SUM(V266:V273)</f>
        <v>13.29</v>
      </c>
      <c r="W265" s="160"/>
      <c r="X265" s="160"/>
      <c r="Y265" s="160"/>
      <c r="AG265" t="s">
        <v>140</v>
      </c>
    </row>
    <row r="266" spans="1:60" outlineLevel="1" x14ac:dyDescent="0.2">
      <c r="A266" s="168">
        <v>77</v>
      </c>
      <c r="B266" s="169" t="s">
        <v>427</v>
      </c>
      <c r="C266" s="183" t="s">
        <v>428</v>
      </c>
      <c r="D266" s="170" t="s">
        <v>156</v>
      </c>
      <c r="E266" s="171">
        <v>7.3250000000000002</v>
      </c>
      <c r="F266" s="172"/>
      <c r="G266" s="173">
        <f>ROUND(E266*F266,2)</f>
        <v>0</v>
      </c>
      <c r="H266" s="172">
        <v>1.26</v>
      </c>
      <c r="I266" s="173">
        <f>ROUND(E266*H266,2)</f>
        <v>9.23</v>
      </c>
      <c r="J266" s="172">
        <v>1153.74</v>
      </c>
      <c r="K266" s="173">
        <f>ROUND(E266*J266,2)</f>
        <v>8451.15</v>
      </c>
      <c r="L266" s="173">
        <v>21</v>
      </c>
      <c r="M266" s="173">
        <f>G266*(1+L266/100)</f>
        <v>0</v>
      </c>
      <c r="N266" s="171">
        <v>0</v>
      </c>
      <c r="O266" s="171">
        <f>ROUND(E266*N266,2)</f>
        <v>0</v>
      </c>
      <c r="P266" s="171">
        <v>0.26400000000000001</v>
      </c>
      <c r="Q266" s="171">
        <f>ROUND(E266*P266,2)</f>
        <v>1.93</v>
      </c>
      <c r="R266" s="173"/>
      <c r="S266" s="173" t="s">
        <v>144</v>
      </c>
      <c r="T266" s="173" t="s">
        <v>144</v>
      </c>
      <c r="U266" s="173">
        <v>1.8149999999999999</v>
      </c>
      <c r="V266" s="174">
        <f>ROUND(E266*U266,2)</f>
        <v>13.29</v>
      </c>
      <c r="W266" s="157"/>
      <c r="X266" s="157" t="s">
        <v>145</v>
      </c>
      <c r="Y266" s="157" t="s">
        <v>146</v>
      </c>
      <c r="Z266" s="147"/>
      <c r="AA266" s="147"/>
      <c r="AB266" s="147"/>
      <c r="AC266" s="147"/>
      <c r="AD266" s="147"/>
      <c r="AE266" s="147"/>
      <c r="AF266" s="147"/>
      <c r="AG266" s="147" t="s">
        <v>147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 x14ac:dyDescent="0.2">
      <c r="A267" s="154"/>
      <c r="B267" s="155"/>
      <c r="C267" s="184" t="s">
        <v>429</v>
      </c>
      <c r="D267" s="158"/>
      <c r="E267" s="159">
        <v>6.2</v>
      </c>
      <c r="F267" s="157"/>
      <c r="G267" s="1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149</v>
      </c>
      <c r="AH267" s="147">
        <v>0</v>
      </c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184" t="s">
        <v>430</v>
      </c>
      <c r="D268" s="158"/>
      <c r="E268" s="159">
        <v>1.1299999999999999</v>
      </c>
      <c r="F268" s="157"/>
      <c r="G268" s="1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149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184" t="s">
        <v>182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149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3" x14ac:dyDescent="0.2">
      <c r="A270" s="154"/>
      <c r="B270" s="155"/>
      <c r="C270" s="184" t="s">
        <v>182</v>
      </c>
      <c r="D270" s="158"/>
      <c r="E270" s="159"/>
      <c r="F270" s="157"/>
      <c r="G270" s="157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149</v>
      </c>
      <c r="AH270" s="147">
        <v>0</v>
      </c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3" x14ac:dyDescent="0.2">
      <c r="A271" s="154"/>
      <c r="B271" s="155"/>
      <c r="C271" s="184" t="s">
        <v>158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6"/>
      <c r="O271" s="156"/>
      <c r="P271" s="156"/>
      <c r="Q271" s="156"/>
      <c r="R271" s="157"/>
      <c r="S271" s="157"/>
      <c r="T271" s="157"/>
      <c r="U271" s="157"/>
      <c r="V271" s="157"/>
      <c r="W271" s="157"/>
      <c r="X271" s="157"/>
      <c r="Y271" s="157"/>
      <c r="Z271" s="147"/>
      <c r="AA271" s="147"/>
      <c r="AB271" s="147"/>
      <c r="AC271" s="147"/>
      <c r="AD271" s="147"/>
      <c r="AE271" s="147"/>
      <c r="AF271" s="147"/>
      <c r="AG271" s="147" t="s">
        <v>149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3" x14ac:dyDescent="0.2">
      <c r="A272" s="154"/>
      <c r="B272" s="155"/>
      <c r="C272" s="184" t="s">
        <v>431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6"/>
      <c r="O272" s="156"/>
      <c r="P272" s="156"/>
      <c r="Q272" s="156"/>
      <c r="R272" s="157"/>
      <c r="S272" s="157"/>
      <c r="T272" s="157"/>
      <c r="U272" s="157"/>
      <c r="V272" s="157"/>
      <c r="W272" s="157"/>
      <c r="X272" s="157"/>
      <c r="Y272" s="157"/>
      <c r="Z272" s="147"/>
      <c r="AA272" s="147"/>
      <c r="AB272" s="147"/>
      <c r="AC272" s="147"/>
      <c r="AD272" s="147"/>
      <c r="AE272" s="147"/>
      <c r="AF272" s="147"/>
      <c r="AG272" s="147" t="s">
        <v>149</v>
      </c>
      <c r="AH272" s="147">
        <v>0</v>
      </c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3" x14ac:dyDescent="0.2">
      <c r="A273" s="154"/>
      <c r="B273" s="155"/>
      <c r="C273" s="184" t="s">
        <v>432</v>
      </c>
      <c r="D273" s="158"/>
      <c r="E273" s="159"/>
      <c r="F273" s="157"/>
      <c r="G273" s="157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149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x14ac:dyDescent="0.2">
      <c r="A274" s="161" t="s">
        <v>139</v>
      </c>
      <c r="B274" s="162" t="s">
        <v>98</v>
      </c>
      <c r="C274" s="182" t="s">
        <v>99</v>
      </c>
      <c r="D274" s="163"/>
      <c r="E274" s="164"/>
      <c r="F274" s="165"/>
      <c r="G274" s="165">
        <f>SUMIF(AG275:AG285,"&lt;&gt;NOR",G275:G285)</f>
        <v>0</v>
      </c>
      <c r="H274" s="165"/>
      <c r="I274" s="165">
        <f>SUM(I275:I285)</f>
        <v>0</v>
      </c>
      <c r="J274" s="165"/>
      <c r="K274" s="165">
        <f>SUM(K275:K285)</f>
        <v>16663.71</v>
      </c>
      <c r="L274" s="165"/>
      <c r="M274" s="165">
        <f>SUM(M275:M285)</f>
        <v>0</v>
      </c>
      <c r="N274" s="164"/>
      <c r="O274" s="164">
        <f>SUM(O275:O285)</f>
        <v>0</v>
      </c>
      <c r="P274" s="164"/>
      <c r="Q274" s="164">
        <f>SUM(Q275:Q285)</f>
        <v>5.08</v>
      </c>
      <c r="R274" s="165"/>
      <c r="S274" s="165"/>
      <c r="T274" s="165"/>
      <c r="U274" s="165"/>
      <c r="V274" s="166">
        <f>SUM(V275:V285)</f>
        <v>31.76</v>
      </c>
      <c r="W274" s="160"/>
      <c r="X274" s="160"/>
      <c r="Y274" s="160"/>
      <c r="AG274" t="s">
        <v>140</v>
      </c>
    </row>
    <row r="275" spans="1:60" outlineLevel="1" x14ac:dyDescent="0.2">
      <c r="A275" s="168">
        <v>78</v>
      </c>
      <c r="B275" s="169" t="s">
        <v>433</v>
      </c>
      <c r="C275" s="183" t="s">
        <v>434</v>
      </c>
      <c r="D275" s="170" t="s">
        <v>156</v>
      </c>
      <c r="E275" s="171">
        <v>54.25</v>
      </c>
      <c r="F275" s="172"/>
      <c r="G275" s="173">
        <f>ROUND(E275*F275,2)</f>
        <v>0</v>
      </c>
      <c r="H275" s="172">
        <v>0</v>
      </c>
      <c r="I275" s="173">
        <f>ROUND(E275*H275,2)</f>
        <v>0</v>
      </c>
      <c r="J275" s="172">
        <v>76.3</v>
      </c>
      <c r="K275" s="173">
        <f>ROUND(E275*J275,2)</f>
        <v>4139.28</v>
      </c>
      <c r="L275" s="173">
        <v>21</v>
      </c>
      <c r="M275" s="173">
        <f>G275*(1+L275/100)</f>
        <v>0</v>
      </c>
      <c r="N275" s="171">
        <v>0</v>
      </c>
      <c r="O275" s="171">
        <f>ROUND(E275*N275,2)</f>
        <v>0</v>
      </c>
      <c r="P275" s="171">
        <v>2.9000000000000001E-2</v>
      </c>
      <c r="Q275" s="171">
        <f>ROUND(E275*P275,2)</f>
        <v>1.57</v>
      </c>
      <c r="R275" s="173"/>
      <c r="S275" s="173" t="s">
        <v>144</v>
      </c>
      <c r="T275" s="173" t="s">
        <v>144</v>
      </c>
      <c r="U275" s="173">
        <v>0.15</v>
      </c>
      <c r="V275" s="174">
        <f>ROUND(E275*U275,2)</f>
        <v>8.14</v>
      </c>
      <c r="W275" s="157"/>
      <c r="X275" s="157" t="s">
        <v>145</v>
      </c>
      <c r="Y275" s="157" t="s">
        <v>146</v>
      </c>
      <c r="Z275" s="147"/>
      <c r="AA275" s="147"/>
      <c r="AB275" s="147"/>
      <c r="AC275" s="147"/>
      <c r="AD275" s="147"/>
      <c r="AE275" s="147"/>
      <c r="AF275" s="147"/>
      <c r="AG275" s="147" t="s">
        <v>147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2" x14ac:dyDescent="0.2">
      <c r="A276" s="154"/>
      <c r="B276" s="155"/>
      <c r="C276" s="184" t="s">
        <v>435</v>
      </c>
      <c r="D276" s="158"/>
      <c r="E276" s="159">
        <v>54.25</v>
      </c>
      <c r="F276" s="157"/>
      <c r="G276" s="157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149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84" t="s">
        <v>158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149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4" t="s">
        <v>436</v>
      </c>
      <c r="D278" s="158"/>
      <c r="E278" s="159"/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149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68">
        <v>79</v>
      </c>
      <c r="B279" s="169" t="s">
        <v>437</v>
      </c>
      <c r="C279" s="183" t="s">
        <v>438</v>
      </c>
      <c r="D279" s="170" t="s">
        <v>156</v>
      </c>
      <c r="E279" s="171">
        <v>59.57</v>
      </c>
      <c r="F279" s="172"/>
      <c r="G279" s="173">
        <f>ROUND(E279*F279,2)</f>
        <v>0</v>
      </c>
      <c r="H279" s="172">
        <v>0</v>
      </c>
      <c r="I279" s="173">
        <f>ROUND(E279*H279,2)</f>
        <v>0</v>
      </c>
      <c r="J279" s="172">
        <v>152.5</v>
      </c>
      <c r="K279" s="173">
        <f>ROUND(E279*J279,2)</f>
        <v>9084.43</v>
      </c>
      <c r="L279" s="173">
        <v>21</v>
      </c>
      <c r="M279" s="173">
        <f>G279*(1+L279/100)</f>
        <v>0</v>
      </c>
      <c r="N279" s="171">
        <v>0</v>
      </c>
      <c r="O279" s="171">
        <f>ROUND(E279*N279,2)</f>
        <v>0</v>
      </c>
      <c r="P279" s="171">
        <v>5.8999999999999997E-2</v>
      </c>
      <c r="Q279" s="171">
        <f>ROUND(E279*P279,2)</f>
        <v>3.51</v>
      </c>
      <c r="R279" s="173"/>
      <c r="S279" s="173" t="s">
        <v>144</v>
      </c>
      <c r="T279" s="173" t="s">
        <v>144</v>
      </c>
      <c r="U279" s="173">
        <v>0.3</v>
      </c>
      <c r="V279" s="174">
        <f>ROUND(E279*U279,2)</f>
        <v>17.87</v>
      </c>
      <c r="W279" s="157"/>
      <c r="X279" s="157" t="s">
        <v>145</v>
      </c>
      <c r="Y279" s="157" t="s">
        <v>146</v>
      </c>
      <c r="Z279" s="147"/>
      <c r="AA279" s="147"/>
      <c r="AB279" s="147"/>
      <c r="AC279" s="147"/>
      <c r="AD279" s="147"/>
      <c r="AE279" s="147"/>
      <c r="AF279" s="147"/>
      <c r="AG279" s="147" t="s">
        <v>147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2" x14ac:dyDescent="0.2">
      <c r="A280" s="154"/>
      <c r="B280" s="155"/>
      <c r="C280" s="184" t="s">
        <v>439</v>
      </c>
      <c r="D280" s="158"/>
      <c r="E280" s="159">
        <v>59.57</v>
      </c>
      <c r="F280" s="157"/>
      <c r="G280" s="157"/>
      <c r="H280" s="157"/>
      <c r="I280" s="157"/>
      <c r="J280" s="157"/>
      <c r="K280" s="157"/>
      <c r="L280" s="157"/>
      <c r="M280" s="157"/>
      <c r="N280" s="156"/>
      <c r="O280" s="156"/>
      <c r="P280" s="156"/>
      <c r="Q280" s="156"/>
      <c r="R280" s="157"/>
      <c r="S280" s="157"/>
      <c r="T280" s="157"/>
      <c r="U280" s="157"/>
      <c r="V280" s="157"/>
      <c r="W280" s="157"/>
      <c r="X280" s="157"/>
      <c r="Y280" s="157"/>
      <c r="Z280" s="147"/>
      <c r="AA280" s="147"/>
      <c r="AB280" s="147"/>
      <c r="AC280" s="147"/>
      <c r="AD280" s="147"/>
      <c r="AE280" s="147"/>
      <c r="AF280" s="147"/>
      <c r="AG280" s="147" t="s">
        <v>149</v>
      </c>
      <c r="AH280" s="147">
        <v>0</v>
      </c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68">
        <v>80</v>
      </c>
      <c r="B281" s="169" t="s">
        <v>440</v>
      </c>
      <c r="C281" s="183" t="s">
        <v>441</v>
      </c>
      <c r="D281" s="170" t="s">
        <v>156</v>
      </c>
      <c r="E281" s="171">
        <v>50</v>
      </c>
      <c r="F281" s="172"/>
      <c r="G281" s="173">
        <f>ROUND(E281*F281,2)</f>
        <v>0</v>
      </c>
      <c r="H281" s="172">
        <v>0</v>
      </c>
      <c r="I281" s="173">
        <f>ROUND(E281*H281,2)</f>
        <v>0</v>
      </c>
      <c r="J281" s="172">
        <v>68.8</v>
      </c>
      <c r="K281" s="173">
        <f>ROUND(E281*J281,2)</f>
        <v>3440</v>
      </c>
      <c r="L281" s="173">
        <v>21</v>
      </c>
      <c r="M281" s="173">
        <f>G281*(1+L281/100)</f>
        <v>0</v>
      </c>
      <c r="N281" s="171">
        <v>0</v>
      </c>
      <c r="O281" s="171">
        <f>ROUND(E281*N281,2)</f>
        <v>0</v>
      </c>
      <c r="P281" s="171">
        <v>0</v>
      </c>
      <c r="Q281" s="171">
        <f>ROUND(E281*P281,2)</f>
        <v>0</v>
      </c>
      <c r="R281" s="173"/>
      <c r="S281" s="173" t="s">
        <v>144</v>
      </c>
      <c r="T281" s="173" t="s">
        <v>144</v>
      </c>
      <c r="U281" s="173">
        <v>0.115</v>
      </c>
      <c r="V281" s="174">
        <f>ROUND(E281*U281,2)</f>
        <v>5.75</v>
      </c>
      <c r="W281" s="157"/>
      <c r="X281" s="157" t="s">
        <v>145</v>
      </c>
      <c r="Y281" s="157" t="s">
        <v>146</v>
      </c>
      <c r="Z281" s="147"/>
      <c r="AA281" s="147"/>
      <c r="AB281" s="147"/>
      <c r="AC281" s="147"/>
      <c r="AD281" s="147"/>
      <c r="AE281" s="147"/>
      <c r="AF281" s="147"/>
      <c r="AG281" s="147" t="s">
        <v>147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184" t="s">
        <v>337</v>
      </c>
      <c r="D282" s="158"/>
      <c r="E282" s="159">
        <v>50</v>
      </c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149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84" t="s">
        <v>158</v>
      </c>
      <c r="D283" s="158"/>
      <c r="E283" s="159"/>
      <c r="F283" s="157"/>
      <c r="G283" s="157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149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84" t="s">
        <v>442</v>
      </c>
      <c r="D284" s="158"/>
      <c r="E284" s="159"/>
      <c r="F284" s="157"/>
      <c r="G284" s="157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7"/>
      <c r="AA284" s="147"/>
      <c r="AB284" s="147"/>
      <c r="AC284" s="147"/>
      <c r="AD284" s="147"/>
      <c r="AE284" s="147"/>
      <c r="AF284" s="147"/>
      <c r="AG284" s="147" t="s">
        <v>149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">
      <c r="A285" s="154"/>
      <c r="B285" s="155"/>
      <c r="C285" s="184" t="s">
        <v>443</v>
      </c>
      <c r="D285" s="158"/>
      <c r="E285" s="159"/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149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x14ac:dyDescent="0.2">
      <c r="A286" s="161" t="s">
        <v>139</v>
      </c>
      <c r="B286" s="162" t="s">
        <v>100</v>
      </c>
      <c r="C286" s="182" t="s">
        <v>101</v>
      </c>
      <c r="D286" s="163"/>
      <c r="E286" s="164"/>
      <c r="F286" s="165"/>
      <c r="G286" s="165">
        <f>SUMIF(AG287:AG287,"&lt;&gt;NOR",G287:G287)</f>
        <v>0</v>
      </c>
      <c r="H286" s="165"/>
      <c r="I286" s="165">
        <f>SUM(I287:I287)</f>
        <v>0</v>
      </c>
      <c r="J286" s="165"/>
      <c r="K286" s="165">
        <f>SUM(K287:K287)</f>
        <v>252880.62</v>
      </c>
      <c r="L286" s="165"/>
      <c r="M286" s="165">
        <f>SUM(M287:M287)</f>
        <v>0</v>
      </c>
      <c r="N286" s="164"/>
      <c r="O286" s="164">
        <f>SUM(O287:O287)</f>
        <v>0</v>
      </c>
      <c r="P286" s="164"/>
      <c r="Q286" s="164">
        <f>SUM(Q287:Q287)</f>
        <v>0</v>
      </c>
      <c r="R286" s="165"/>
      <c r="S286" s="165"/>
      <c r="T286" s="165"/>
      <c r="U286" s="165"/>
      <c r="V286" s="166">
        <f>SUM(V287:V287)</f>
        <v>434.67</v>
      </c>
      <c r="W286" s="160"/>
      <c r="X286" s="160"/>
      <c r="Y286" s="160"/>
      <c r="AG286" t="s">
        <v>140</v>
      </c>
    </row>
    <row r="287" spans="1:60" outlineLevel="1" x14ac:dyDescent="0.2">
      <c r="A287" s="175">
        <v>81</v>
      </c>
      <c r="B287" s="176" t="s">
        <v>444</v>
      </c>
      <c r="C287" s="185" t="s">
        <v>445</v>
      </c>
      <c r="D287" s="177" t="s">
        <v>229</v>
      </c>
      <c r="E287" s="178">
        <v>463.15132</v>
      </c>
      <c r="F287" s="179"/>
      <c r="G287" s="180">
        <f>ROUND(E287*F287,2)</f>
        <v>0</v>
      </c>
      <c r="H287" s="179">
        <v>0</v>
      </c>
      <c r="I287" s="180">
        <f>ROUND(E287*H287,2)</f>
        <v>0</v>
      </c>
      <c r="J287" s="179">
        <v>546</v>
      </c>
      <c r="K287" s="180">
        <f>ROUND(E287*J287,2)</f>
        <v>252880.62</v>
      </c>
      <c r="L287" s="180">
        <v>21</v>
      </c>
      <c r="M287" s="180">
        <f>G287*(1+L287/100)</f>
        <v>0</v>
      </c>
      <c r="N287" s="178">
        <v>0</v>
      </c>
      <c r="O287" s="178">
        <f>ROUND(E287*N287,2)</f>
        <v>0</v>
      </c>
      <c r="P287" s="178">
        <v>0</v>
      </c>
      <c r="Q287" s="178">
        <f>ROUND(E287*P287,2)</f>
        <v>0</v>
      </c>
      <c r="R287" s="180"/>
      <c r="S287" s="180" t="s">
        <v>144</v>
      </c>
      <c r="T287" s="180" t="s">
        <v>144</v>
      </c>
      <c r="U287" s="180">
        <v>0.9385</v>
      </c>
      <c r="V287" s="181">
        <f>ROUND(E287*U287,2)</f>
        <v>434.67</v>
      </c>
      <c r="W287" s="157"/>
      <c r="X287" s="157" t="s">
        <v>145</v>
      </c>
      <c r="Y287" s="157" t="s">
        <v>146</v>
      </c>
      <c r="Z287" s="147"/>
      <c r="AA287" s="147"/>
      <c r="AB287" s="147"/>
      <c r="AC287" s="147"/>
      <c r="AD287" s="147"/>
      <c r="AE287" s="147"/>
      <c r="AF287" s="147"/>
      <c r="AG287" s="147" t="s">
        <v>147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x14ac:dyDescent="0.2">
      <c r="A288" s="161" t="s">
        <v>139</v>
      </c>
      <c r="B288" s="162" t="s">
        <v>102</v>
      </c>
      <c r="C288" s="182" t="s">
        <v>103</v>
      </c>
      <c r="D288" s="163"/>
      <c r="E288" s="164"/>
      <c r="F288" s="165"/>
      <c r="G288" s="165">
        <f>SUMIF(AG289:AG298,"&lt;&gt;NOR",G289:G298)</f>
        <v>0</v>
      </c>
      <c r="H288" s="165"/>
      <c r="I288" s="165">
        <f>SUM(I289:I298)</f>
        <v>18398.64</v>
      </c>
      <c r="J288" s="165"/>
      <c r="K288" s="165">
        <f>SUM(K289:K298)</f>
        <v>10201.879999999999</v>
      </c>
      <c r="L288" s="165"/>
      <c r="M288" s="165">
        <f>SUM(M289:M298)</f>
        <v>0</v>
      </c>
      <c r="N288" s="164"/>
      <c r="O288" s="164">
        <f>SUM(O289:O298)</f>
        <v>0.21000000000000002</v>
      </c>
      <c r="P288" s="164"/>
      <c r="Q288" s="164">
        <f>SUM(Q289:Q298)</f>
        <v>0</v>
      </c>
      <c r="R288" s="165"/>
      <c r="S288" s="165"/>
      <c r="T288" s="165"/>
      <c r="U288" s="165"/>
      <c r="V288" s="166">
        <f>SUM(V289:V298)</f>
        <v>15.219999999999999</v>
      </c>
      <c r="W288" s="160"/>
      <c r="X288" s="160"/>
      <c r="Y288" s="160"/>
      <c r="AG288" t="s">
        <v>140</v>
      </c>
    </row>
    <row r="289" spans="1:60" ht="33.75" outlineLevel="1" x14ac:dyDescent="0.2">
      <c r="A289" s="168">
        <v>82</v>
      </c>
      <c r="B289" s="169" t="s">
        <v>446</v>
      </c>
      <c r="C289" s="183" t="s">
        <v>447</v>
      </c>
      <c r="D289" s="170" t="s">
        <v>156</v>
      </c>
      <c r="E289" s="171">
        <v>16.100000000000001</v>
      </c>
      <c r="F289" s="172"/>
      <c r="G289" s="173">
        <f>ROUND(E289*F289,2)</f>
        <v>0</v>
      </c>
      <c r="H289" s="172">
        <v>37.11</v>
      </c>
      <c r="I289" s="173">
        <f>ROUND(E289*H289,2)</f>
        <v>597.47</v>
      </c>
      <c r="J289" s="172">
        <v>25.69</v>
      </c>
      <c r="K289" s="173">
        <f>ROUND(E289*J289,2)</f>
        <v>413.61</v>
      </c>
      <c r="L289" s="173">
        <v>21</v>
      </c>
      <c r="M289" s="173">
        <f>G289*(1+L289/100)</f>
        <v>0</v>
      </c>
      <c r="N289" s="171">
        <v>8.3000000000000001E-4</v>
      </c>
      <c r="O289" s="171">
        <f>ROUND(E289*N289,2)</f>
        <v>0.01</v>
      </c>
      <c r="P289" s="171">
        <v>0</v>
      </c>
      <c r="Q289" s="171">
        <f>ROUND(E289*P289,2)</f>
        <v>0</v>
      </c>
      <c r="R289" s="173"/>
      <c r="S289" s="173" t="s">
        <v>144</v>
      </c>
      <c r="T289" s="173" t="s">
        <v>144</v>
      </c>
      <c r="U289" s="173">
        <v>0.04</v>
      </c>
      <c r="V289" s="174">
        <f>ROUND(E289*U289,2)</f>
        <v>0.64</v>
      </c>
      <c r="W289" s="157"/>
      <c r="X289" s="157" t="s">
        <v>145</v>
      </c>
      <c r="Y289" s="157" t="s">
        <v>146</v>
      </c>
      <c r="Z289" s="147"/>
      <c r="AA289" s="147"/>
      <c r="AB289" s="147"/>
      <c r="AC289" s="147"/>
      <c r="AD289" s="147"/>
      <c r="AE289" s="147"/>
      <c r="AF289" s="147"/>
      <c r="AG289" s="147" t="s">
        <v>448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2" x14ac:dyDescent="0.2">
      <c r="A290" s="154"/>
      <c r="B290" s="155"/>
      <c r="C290" s="184" t="s">
        <v>449</v>
      </c>
      <c r="D290" s="158"/>
      <c r="E290" s="159">
        <v>16.100000000000001</v>
      </c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149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33.75" outlineLevel="1" x14ac:dyDescent="0.2">
      <c r="A291" s="168">
        <v>83</v>
      </c>
      <c r="B291" s="169" t="s">
        <v>450</v>
      </c>
      <c r="C291" s="183" t="s">
        <v>451</v>
      </c>
      <c r="D291" s="170" t="s">
        <v>156</v>
      </c>
      <c r="E291" s="171">
        <v>16.100000000000001</v>
      </c>
      <c r="F291" s="172"/>
      <c r="G291" s="173">
        <f>ROUND(E291*F291,2)</f>
        <v>0</v>
      </c>
      <c r="H291" s="172">
        <v>48.29</v>
      </c>
      <c r="I291" s="173">
        <f>ROUND(E291*H291,2)</f>
        <v>777.47</v>
      </c>
      <c r="J291" s="172">
        <v>31.01</v>
      </c>
      <c r="K291" s="173">
        <f>ROUND(E291*J291,2)</f>
        <v>499.26</v>
      </c>
      <c r="L291" s="173">
        <v>21</v>
      </c>
      <c r="M291" s="173">
        <f>G291*(1+L291/100)</f>
        <v>0</v>
      </c>
      <c r="N291" s="171">
        <v>5.1999999999999995E-4</v>
      </c>
      <c r="O291" s="171">
        <f>ROUND(E291*N291,2)</f>
        <v>0.01</v>
      </c>
      <c r="P291" s="171">
        <v>0</v>
      </c>
      <c r="Q291" s="171">
        <f>ROUND(E291*P291,2)</f>
        <v>0</v>
      </c>
      <c r="R291" s="173"/>
      <c r="S291" s="173" t="s">
        <v>144</v>
      </c>
      <c r="T291" s="173" t="s">
        <v>144</v>
      </c>
      <c r="U291" s="173">
        <v>4.9000000000000002E-2</v>
      </c>
      <c r="V291" s="174">
        <f>ROUND(E291*U291,2)</f>
        <v>0.79</v>
      </c>
      <c r="W291" s="157"/>
      <c r="X291" s="157" t="s">
        <v>145</v>
      </c>
      <c r="Y291" s="157" t="s">
        <v>146</v>
      </c>
      <c r="Z291" s="147"/>
      <c r="AA291" s="147"/>
      <c r="AB291" s="147"/>
      <c r="AC291" s="147"/>
      <c r="AD291" s="147"/>
      <c r="AE291" s="147"/>
      <c r="AF291" s="147"/>
      <c r="AG291" s="147" t="s">
        <v>448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2" x14ac:dyDescent="0.2">
      <c r="A292" s="154"/>
      <c r="B292" s="155"/>
      <c r="C292" s="184" t="s">
        <v>452</v>
      </c>
      <c r="D292" s="158"/>
      <c r="E292" s="159">
        <v>16.100000000000001</v>
      </c>
      <c r="F292" s="157"/>
      <c r="G292" s="157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149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33.75" outlineLevel="1" x14ac:dyDescent="0.2">
      <c r="A293" s="175">
        <v>84</v>
      </c>
      <c r="B293" s="176" t="s">
        <v>453</v>
      </c>
      <c r="C293" s="185" t="s">
        <v>454</v>
      </c>
      <c r="D293" s="177" t="s">
        <v>156</v>
      </c>
      <c r="E293" s="178">
        <v>16.100000000000001</v>
      </c>
      <c r="F293" s="179"/>
      <c r="G293" s="180">
        <f>ROUND(E293*F293,2)</f>
        <v>0</v>
      </c>
      <c r="H293" s="179">
        <v>388.32</v>
      </c>
      <c r="I293" s="180">
        <f>ROUND(E293*H293,2)</f>
        <v>6251.95</v>
      </c>
      <c r="J293" s="179">
        <v>147.68</v>
      </c>
      <c r="K293" s="180">
        <f>ROUND(E293*J293,2)</f>
        <v>2377.65</v>
      </c>
      <c r="L293" s="180">
        <v>21</v>
      </c>
      <c r="M293" s="180">
        <f>G293*(1+L293/100)</f>
        <v>0</v>
      </c>
      <c r="N293" s="178">
        <v>5.47E-3</v>
      </c>
      <c r="O293" s="178">
        <f>ROUND(E293*N293,2)</f>
        <v>0.09</v>
      </c>
      <c r="P293" s="178">
        <v>0</v>
      </c>
      <c r="Q293" s="178">
        <f>ROUND(E293*P293,2)</f>
        <v>0</v>
      </c>
      <c r="R293" s="180"/>
      <c r="S293" s="180" t="s">
        <v>144</v>
      </c>
      <c r="T293" s="180" t="s">
        <v>144</v>
      </c>
      <c r="U293" s="180">
        <v>0.22991</v>
      </c>
      <c r="V293" s="181">
        <f>ROUND(E293*U293,2)</f>
        <v>3.7</v>
      </c>
      <c r="W293" s="157"/>
      <c r="X293" s="157" t="s">
        <v>145</v>
      </c>
      <c r="Y293" s="157" t="s">
        <v>146</v>
      </c>
      <c r="Z293" s="147"/>
      <c r="AA293" s="147"/>
      <c r="AB293" s="147"/>
      <c r="AC293" s="147"/>
      <c r="AD293" s="147"/>
      <c r="AE293" s="147"/>
      <c r="AF293" s="147"/>
      <c r="AG293" s="147" t="s">
        <v>448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ht="33.75" outlineLevel="1" x14ac:dyDescent="0.2">
      <c r="A294" s="175">
        <v>85</v>
      </c>
      <c r="B294" s="176" t="s">
        <v>455</v>
      </c>
      <c r="C294" s="185" t="s">
        <v>456</v>
      </c>
      <c r="D294" s="177" t="s">
        <v>156</v>
      </c>
      <c r="E294" s="178">
        <v>16.100000000000001</v>
      </c>
      <c r="F294" s="179"/>
      <c r="G294" s="180">
        <f>ROUND(E294*F294,2)</f>
        <v>0</v>
      </c>
      <c r="H294" s="179">
        <v>409.6</v>
      </c>
      <c r="I294" s="180">
        <f>ROUND(E294*H294,2)</f>
        <v>6594.56</v>
      </c>
      <c r="J294" s="179">
        <v>170.4</v>
      </c>
      <c r="K294" s="180">
        <f>ROUND(E294*J294,2)</f>
        <v>2743.44</v>
      </c>
      <c r="L294" s="180">
        <v>21</v>
      </c>
      <c r="M294" s="180">
        <f>G294*(1+L294/100)</f>
        <v>0</v>
      </c>
      <c r="N294" s="178">
        <v>5.8599999999999998E-3</v>
      </c>
      <c r="O294" s="178">
        <f>ROUND(E294*N294,2)</f>
        <v>0.09</v>
      </c>
      <c r="P294" s="178">
        <v>0</v>
      </c>
      <c r="Q294" s="178">
        <f>ROUND(E294*P294,2)</f>
        <v>0</v>
      </c>
      <c r="R294" s="180"/>
      <c r="S294" s="180" t="s">
        <v>144</v>
      </c>
      <c r="T294" s="180" t="s">
        <v>144</v>
      </c>
      <c r="U294" s="180">
        <v>0.26600000000000001</v>
      </c>
      <c r="V294" s="181">
        <f>ROUND(E294*U294,2)</f>
        <v>4.28</v>
      </c>
      <c r="W294" s="157"/>
      <c r="X294" s="157" t="s">
        <v>145</v>
      </c>
      <c r="Y294" s="157" t="s">
        <v>146</v>
      </c>
      <c r="Z294" s="147"/>
      <c r="AA294" s="147"/>
      <c r="AB294" s="147"/>
      <c r="AC294" s="147"/>
      <c r="AD294" s="147"/>
      <c r="AE294" s="147"/>
      <c r="AF294" s="147"/>
      <c r="AG294" s="147" t="s">
        <v>448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ht="22.5" outlineLevel="1" x14ac:dyDescent="0.2">
      <c r="A295" s="168">
        <v>86</v>
      </c>
      <c r="B295" s="169" t="s">
        <v>457</v>
      </c>
      <c r="C295" s="183" t="s">
        <v>458</v>
      </c>
      <c r="D295" s="170" t="s">
        <v>156</v>
      </c>
      <c r="E295" s="171">
        <v>34.200000000000003</v>
      </c>
      <c r="F295" s="172"/>
      <c r="G295" s="173">
        <f>ROUND(E295*F295,2)</f>
        <v>0</v>
      </c>
      <c r="H295" s="172">
        <v>122.14</v>
      </c>
      <c r="I295" s="173">
        <f>ROUND(E295*H295,2)</f>
        <v>4177.1899999999996</v>
      </c>
      <c r="J295" s="172">
        <v>112.36</v>
      </c>
      <c r="K295" s="173">
        <f>ROUND(E295*J295,2)</f>
        <v>3842.71</v>
      </c>
      <c r="L295" s="173">
        <v>21</v>
      </c>
      <c r="M295" s="173">
        <f>G295*(1+L295/100)</f>
        <v>0</v>
      </c>
      <c r="N295" s="171">
        <v>1.7000000000000001E-4</v>
      </c>
      <c r="O295" s="171">
        <f>ROUND(E295*N295,2)</f>
        <v>0.01</v>
      </c>
      <c r="P295" s="171">
        <v>0</v>
      </c>
      <c r="Q295" s="171">
        <f>ROUND(E295*P295,2)</f>
        <v>0</v>
      </c>
      <c r="R295" s="173"/>
      <c r="S295" s="173" t="s">
        <v>144</v>
      </c>
      <c r="T295" s="173" t="s">
        <v>144</v>
      </c>
      <c r="U295" s="173">
        <v>0.16</v>
      </c>
      <c r="V295" s="174">
        <f>ROUND(E295*U295,2)</f>
        <v>5.47</v>
      </c>
      <c r="W295" s="157"/>
      <c r="X295" s="157" t="s">
        <v>145</v>
      </c>
      <c r="Y295" s="157" t="s">
        <v>146</v>
      </c>
      <c r="Z295" s="147"/>
      <c r="AA295" s="147"/>
      <c r="AB295" s="147"/>
      <c r="AC295" s="147"/>
      <c r="AD295" s="147"/>
      <c r="AE295" s="147"/>
      <c r="AF295" s="147"/>
      <c r="AG295" s="147" t="s">
        <v>448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2" x14ac:dyDescent="0.2">
      <c r="A296" s="154"/>
      <c r="B296" s="155"/>
      <c r="C296" s="184" t="s">
        <v>459</v>
      </c>
      <c r="D296" s="158"/>
      <c r="E296" s="159">
        <v>32.200000000000003</v>
      </c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149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84" t="s">
        <v>460</v>
      </c>
      <c r="D297" s="158"/>
      <c r="E297" s="159">
        <v>2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149</v>
      </c>
      <c r="AH297" s="147">
        <v>0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75">
        <v>87</v>
      </c>
      <c r="B298" s="176" t="s">
        <v>461</v>
      </c>
      <c r="C298" s="185" t="s">
        <v>462</v>
      </c>
      <c r="D298" s="177" t="s">
        <v>229</v>
      </c>
      <c r="E298" s="178">
        <v>0.21753</v>
      </c>
      <c r="F298" s="179"/>
      <c r="G298" s="180">
        <f>ROUND(E298*F298,2)</f>
        <v>0</v>
      </c>
      <c r="H298" s="179">
        <v>0</v>
      </c>
      <c r="I298" s="180">
        <f>ROUND(E298*H298,2)</f>
        <v>0</v>
      </c>
      <c r="J298" s="179">
        <v>1495</v>
      </c>
      <c r="K298" s="180">
        <f>ROUND(E298*J298,2)</f>
        <v>325.20999999999998</v>
      </c>
      <c r="L298" s="180">
        <v>21</v>
      </c>
      <c r="M298" s="180">
        <f>G298*(1+L298/100)</f>
        <v>0</v>
      </c>
      <c r="N298" s="178">
        <v>0</v>
      </c>
      <c r="O298" s="178">
        <f>ROUND(E298*N298,2)</f>
        <v>0</v>
      </c>
      <c r="P298" s="178">
        <v>0</v>
      </c>
      <c r="Q298" s="178">
        <f>ROUND(E298*P298,2)</f>
        <v>0</v>
      </c>
      <c r="R298" s="180"/>
      <c r="S298" s="180" t="s">
        <v>144</v>
      </c>
      <c r="T298" s="180" t="s">
        <v>144</v>
      </c>
      <c r="U298" s="180">
        <v>1.5669999999999999</v>
      </c>
      <c r="V298" s="181">
        <f>ROUND(E298*U298,2)</f>
        <v>0.34</v>
      </c>
      <c r="W298" s="157"/>
      <c r="X298" s="157" t="s">
        <v>145</v>
      </c>
      <c r="Y298" s="157" t="s">
        <v>146</v>
      </c>
      <c r="Z298" s="147"/>
      <c r="AA298" s="147"/>
      <c r="AB298" s="147"/>
      <c r="AC298" s="147"/>
      <c r="AD298" s="147"/>
      <c r="AE298" s="147"/>
      <c r="AF298" s="147"/>
      <c r="AG298" s="147" t="s">
        <v>448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x14ac:dyDescent="0.2">
      <c r="A299" s="161" t="s">
        <v>139</v>
      </c>
      <c r="B299" s="162" t="s">
        <v>104</v>
      </c>
      <c r="C299" s="182" t="s">
        <v>105</v>
      </c>
      <c r="D299" s="163"/>
      <c r="E299" s="164"/>
      <c r="F299" s="165"/>
      <c r="G299" s="165">
        <f>SUMIF(AG300:AG304,"&lt;&gt;NOR",G300:G304)</f>
        <v>0</v>
      </c>
      <c r="H299" s="165"/>
      <c r="I299" s="165">
        <f>SUM(I300:I304)</f>
        <v>64282.79</v>
      </c>
      <c r="J299" s="165"/>
      <c r="K299" s="165">
        <f>SUM(K300:K304)</f>
        <v>47911.05</v>
      </c>
      <c r="L299" s="165"/>
      <c r="M299" s="165">
        <f>SUM(M300:M304)</f>
        <v>0</v>
      </c>
      <c r="N299" s="164"/>
      <c r="O299" s="164">
        <f>SUM(O300:O304)</f>
        <v>3.67</v>
      </c>
      <c r="P299" s="164"/>
      <c r="Q299" s="164">
        <f>SUM(Q300:Q304)</f>
        <v>0</v>
      </c>
      <c r="R299" s="165"/>
      <c r="S299" s="165"/>
      <c r="T299" s="165"/>
      <c r="U299" s="165"/>
      <c r="V299" s="166">
        <f>SUM(V300:V304)</f>
        <v>64.87</v>
      </c>
      <c r="W299" s="160"/>
      <c r="X299" s="160"/>
      <c r="Y299" s="160"/>
      <c r="AG299" t="s">
        <v>140</v>
      </c>
    </row>
    <row r="300" spans="1:60" ht="22.5" outlineLevel="1" x14ac:dyDescent="0.2">
      <c r="A300" s="168">
        <v>88</v>
      </c>
      <c r="B300" s="169" t="s">
        <v>463</v>
      </c>
      <c r="C300" s="183" t="s">
        <v>464</v>
      </c>
      <c r="D300" s="170" t="s">
        <v>167</v>
      </c>
      <c r="E300" s="171">
        <v>32.200000000000003</v>
      </c>
      <c r="F300" s="172"/>
      <c r="G300" s="173">
        <f>ROUND(E300*F300,2)</f>
        <v>0</v>
      </c>
      <c r="H300" s="172">
        <v>847.6</v>
      </c>
      <c r="I300" s="173">
        <f>ROUND(E300*H300,2)</f>
        <v>27292.720000000001</v>
      </c>
      <c r="J300" s="172">
        <v>336.4</v>
      </c>
      <c r="K300" s="173">
        <f>ROUND(E300*J300,2)</f>
        <v>10832.08</v>
      </c>
      <c r="L300" s="173">
        <v>21</v>
      </c>
      <c r="M300" s="173">
        <f>G300*(1+L300/100)</f>
        <v>0</v>
      </c>
      <c r="N300" s="171">
        <v>1.436E-2</v>
      </c>
      <c r="O300" s="171">
        <f>ROUND(E300*N300,2)</f>
        <v>0.46</v>
      </c>
      <c r="P300" s="171">
        <v>0</v>
      </c>
      <c r="Q300" s="171">
        <f>ROUND(E300*P300,2)</f>
        <v>0</v>
      </c>
      <c r="R300" s="173"/>
      <c r="S300" s="173" t="s">
        <v>144</v>
      </c>
      <c r="T300" s="173" t="s">
        <v>144</v>
      </c>
      <c r="U300" s="173">
        <v>0.42</v>
      </c>
      <c r="V300" s="174">
        <f>ROUND(E300*U300,2)</f>
        <v>13.52</v>
      </c>
      <c r="W300" s="157"/>
      <c r="X300" s="157" t="s">
        <v>145</v>
      </c>
      <c r="Y300" s="157" t="s">
        <v>146</v>
      </c>
      <c r="Z300" s="147"/>
      <c r="AA300" s="147"/>
      <c r="AB300" s="147"/>
      <c r="AC300" s="147"/>
      <c r="AD300" s="147"/>
      <c r="AE300" s="147"/>
      <c r="AF300" s="147"/>
      <c r="AG300" s="147" t="s">
        <v>448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2" x14ac:dyDescent="0.2">
      <c r="A301" s="154"/>
      <c r="B301" s="155"/>
      <c r="C301" s="184" t="s">
        <v>465</v>
      </c>
      <c r="D301" s="158"/>
      <c r="E301" s="159">
        <v>32.200000000000003</v>
      </c>
      <c r="F301" s="157"/>
      <c r="G301" s="157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149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68">
        <v>89</v>
      </c>
      <c r="B302" s="169" t="s">
        <v>466</v>
      </c>
      <c r="C302" s="183" t="s">
        <v>467</v>
      </c>
      <c r="D302" s="170" t="s">
        <v>167</v>
      </c>
      <c r="E302" s="171">
        <v>128.80000000000001</v>
      </c>
      <c r="F302" s="172"/>
      <c r="G302" s="173">
        <f>ROUND(E302*F302,2)</f>
        <v>0</v>
      </c>
      <c r="H302" s="172">
        <v>287.19</v>
      </c>
      <c r="I302" s="173">
        <f>ROUND(E302*H302,2)</f>
        <v>36990.07</v>
      </c>
      <c r="J302" s="172">
        <v>242.81</v>
      </c>
      <c r="K302" s="173">
        <f>ROUND(E302*J302,2)</f>
        <v>31273.93</v>
      </c>
      <c r="L302" s="173">
        <v>21</v>
      </c>
      <c r="M302" s="173">
        <f>G302*(1+L302/100)</f>
        <v>0</v>
      </c>
      <c r="N302" s="171">
        <v>2.494E-2</v>
      </c>
      <c r="O302" s="171">
        <f>ROUND(E302*N302,2)</f>
        <v>3.21</v>
      </c>
      <c r="P302" s="171">
        <v>0</v>
      </c>
      <c r="Q302" s="171">
        <f>ROUND(E302*P302,2)</f>
        <v>0</v>
      </c>
      <c r="R302" s="173"/>
      <c r="S302" s="173" t="s">
        <v>144</v>
      </c>
      <c r="T302" s="173" t="s">
        <v>144</v>
      </c>
      <c r="U302" s="173">
        <v>0.33300000000000002</v>
      </c>
      <c r="V302" s="174">
        <f>ROUND(E302*U302,2)</f>
        <v>42.89</v>
      </c>
      <c r="W302" s="157"/>
      <c r="X302" s="157" t="s">
        <v>145</v>
      </c>
      <c r="Y302" s="157" t="s">
        <v>146</v>
      </c>
      <c r="Z302" s="147"/>
      <c r="AA302" s="147"/>
      <c r="AB302" s="147"/>
      <c r="AC302" s="147"/>
      <c r="AD302" s="147"/>
      <c r="AE302" s="147"/>
      <c r="AF302" s="147"/>
      <c r="AG302" s="147" t="s">
        <v>448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2" x14ac:dyDescent="0.2">
      <c r="A303" s="154"/>
      <c r="B303" s="155"/>
      <c r="C303" s="184" t="s">
        <v>468</v>
      </c>
      <c r="D303" s="158"/>
      <c r="E303" s="159">
        <v>128.80000000000001</v>
      </c>
      <c r="F303" s="157"/>
      <c r="G303" s="157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7"/>
      <c r="AA303" s="147"/>
      <c r="AB303" s="147"/>
      <c r="AC303" s="147"/>
      <c r="AD303" s="147"/>
      <c r="AE303" s="147"/>
      <c r="AF303" s="147"/>
      <c r="AG303" s="147" t="s">
        <v>149</v>
      </c>
      <c r="AH303" s="147">
        <v>0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75">
        <v>90</v>
      </c>
      <c r="B304" s="176" t="s">
        <v>469</v>
      </c>
      <c r="C304" s="185" t="s">
        <v>470</v>
      </c>
      <c r="D304" s="177" t="s">
        <v>229</v>
      </c>
      <c r="E304" s="178">
        <v>3.88557</v>
      </c>
      <c r="F304" s="179"/>
      <c r="G304" s="180">
        <f>ROUND(E304*F304,2)</f>
        <v>0</v>
      </c>
      <c r="H304" s="179">
        <v>0</v>
      </c>
      <c r="I304" s="180">
        <f>ROUND(E304*H304,2)</f>
        <v>0</v>
      </c>
      <c r="J304" s="179">
        <v>1494</v>
      </c>
      <c r="K304" s="180">
        <f>ROUND(E304*J304,2)</f>
        <v>5805.04</v>
      </c>
      <c r="L304" s="180">
        <v>21</v>
      </c>
      <c r="M304" s="180">
        <f>G304*(1+L304/100)</f>
        <v>0</v>
      </c>
      <c r="N304" s="178">
        <v>0</v>
      </c>
      <c r="O304" s="178">
        <f>ROUND(E304*N304,2)</f>
        <v>0</v>
      </c>
      <c r="P304" s="178">
        <v>0</v>
      </c>
      <c r="Q304" s="178">
        <f>ROUND(E304*P304,2)</f>
        <v>0</v>
      </c>
      <c r="R304" s="180"/>
      <c r="S304" s="180" t="s">
        <v>144</v>
      </c>
      <c r="T304" s="180" t="s">
        <v>144</v>
      </c>
      <c r="U304" s="180">
        <v>2.1779999999999999</v>
      </c>
      <c r="V304" s="181">
        <f>ROUND(E304*U304,2)</f>
        <v>8.4600000000000009</v>
      </c>
      <c r="W304" s="157"/>
      <c r="X304" s="157" t="s">
        <v>145</v>
      </c>
      <c r="Y304" s="157" t="s">
        <v>146</v>
      </c>
      <c r="Z304" s="147"/>
      <c r="AA304" s="147"/>
      <c r="AB304" s="147"/>
      <c r="AC304" s="147"/>
      <c r="AD304" s="147"/>
      <c r="AE304" s="147"/>
      <c r="AF304" s="147"/>
      <c r="AG304" s="147" t="s">
        <v>448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x14ac:dyDescent="0.2">
      <c r="A305" s="161" t="s">
        <v>139</v>
      </c>
      <c r="B305" s="162" t="s">
        <v>106</v>
      </c>
      <c r="C305" s="182" t="s">
        <v>107</v>
      </c>
      <c r="D305" s="163"/>
      <c r="E305" s="164"/>
      <c r="F305" s="165"/>
      <c r="G305" s="165">
        <f>SUMIF(AG306:AG312,"&lt;&gt;NOR",G306:G312)</f>
        <v>0</v>
      </c>
      <c r="H305" s="165"/>
      <c r="I305" s="165">
        <f>SUM(I306:I312)</f>
        <v>8880.19</v>
      </c>
      <c r="J305" s="165"/>
      <c r="K305" s="165">
        <f>SUM(K306:K312)</f>
        <v>16005.240000000002</v>
      </c>
      <c r="L305" s="165"/>
      <c r="M305" s="165">
        <f>SUM(M306:M312)</f>
        <v>0</v>
      </c>
      <c r="N305" s="164"/>
      <c r="O305" s="164">
        <f>SUM(O306:O312)</f>
        <v>1.2799999999999998</v>
      </c>
      <c r="P305" s="164"/>
      <c r="Q305" s="164">
        <f>SUM(Q306:Q312)</f>
        <v>0</v>
      </c>
      <c r="R305" s="165"/>
      <c r="S305" s="165"/>
      <c r="T305" s="165"/>
      <c r="U305" s="165"/>
      <c r="V305" s="166">
        <f>SUM(V306:V312)</f>
        <v>21.15</v>
      </c>
      <c r="W305" s="160"/>
      <c r="X305" s="160"/>
      <c r="Y305" s="160"/>
      <c r="AG305" t="s">
        <v>140</v>
      </c>
    </row>
    <row r="306" spans="1:60" ht="22.5" outlineLevel="1" x14ac:dyDescent="0.2">
      <c r="A306" s="168">
        <v>91</v>
      </c>
      <c r="B306" s="169" t="s">
        <v>471</v>
      </c>
      <c r="C306" s="183" t="s">
        <v>472</v>
      </c>
      <c r="D306" s="170" t="s">
        <v>156</v>
      </c>
      <c r="E306" s="171">
        <v>12.88</v>
      </c>
      <c r="F306" s="172"/>
      <c r="G306" s="173">
        <f>ROUND(E306*F306,2)</f>
        <v>0</v>
      </c>
      <c r="H306" s="172">
        <v>89.16</v>
      </c>
      <c r="I306" s="173">
        <f>ROUND(E306*H306,2)</f>
        <v>1148.3800000000001</v>
      </c>
      <c r="J306" s="172">
        <v>1201.8399999999999</v>
      </c>
      <c r="K306" s="173">
        <f>ROUND(E306*J306,2)</f>
        <v>15479.7</v>
      </c>
      <c r="L306" s="173">
        <v>21</v>
      </c>
      <c r="M306" s="173">
        <f>G306*(1+L306/100)</f>
        <v>0</v>
      </c>
      <c r="N306" s="171">
        <v>5.321E-2</v>
      </c>
      <c r="O306" s="171">
        <f>ROUND(E306*N306,2)</f>
        <v>0.69</v>
      </c>
      <c r="P306" s="171">
        <v>0</v>
      </c>
      <c r="Q306" s="171">
        <f>ROUND(E306*P306,2)</f>
        <v>0</v>
      </c>
      <c r="R306" s="173"/>
      <c r="S306" s="173" t="s">
        <v>144</v>
      </c>
      <c r="T306" s="173" t="s">
        <v>144</v>
      </c>
      <c r="U306" s="173">
        <v>1.5682100000000001</v>
      </c>
      <c r="V306" s="174">
        <f>ROUND(E306*U306,2)</f>
        <v>20.2</v>
      </c>
      <c r="W306" s="157"/>
      <c r="X306" s="157" t="s">
        <v>244</v>
      </c>
      <c r="Y306" s="157" t="s">
        <v>146</v>
      </c>
      <c r="Z306" s="147"/>
      <c r="AA306" s="147"/>
      <c r="AB306" s="147"/>
      <c r="AC306" s="147"/>
      <c r="AD306" s="147"/>
      <c r="AE306" s="147"/>
      <c r="AF306" s="147"/>
      <c r="AG306" s="147" t="s">
        <v>473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2" x14ac:dyDescent="0.2">
      <c r="A307" s="154"/>
      <c r="B307" s="155"/>
      <c r="C307" s="184" t="s">
        <v>474</v>
      </c>
      <c r="D307" s="158"/>
      <c r="E307" s="159">
        <v>12.88</v>
      </c>
      <c r="F307" s="157"/>
      <c r="G307" s="1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149</v>
      </c>
      <c r="AH307" s="147">
        <v>0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68">
        <v>92</v>
      </c>
      <c r="B308" s="169" t="s">
        <v>475</v>
      </c>
      <c r="C308" s="183" t="s">
        <v>476</v>
      </c>
      <c r="D308" s="170" t="s">
        <v>399</v>
      </c>
      <c r="E308" s="171">
        <v>689.72400000000005</v>
      </c>
      <c r="F308" s="172"/>
      <c r="G308" s="173">
        <f>ROUND(E308*F308,2)</f>
        <v>0</v>
      </c>
      <c r="H308" s="172">
        <v>11.21</v>
      </c>
      <c r="I308" s="173">
        <f>ROUND(E308*H308,2)</f>
        <v>7731.81</v>
      </c>
      <c r="J308" s="172">
        <v>0</v>
      </c>
      <c r="K308" s="173">
        <f>ROUND(E308*J308,2)</f>
        <v>0</v>
      </c>
      <c r="L308" s="173">
        <v>21</v>
      </c>
      <c r="M308" s="173">
        <f>G308*(1+L308/100)</f>
        <v>0</v>
      </c>
      <c r="N308" s="171">
        <v>8.5999999999999998E-4</v>
      </c>
      <c r="O308" s="171">
        <f>ROUND(E308*N308,2)</f>
        <v>0.59</v>
      </c>
      <c r="P308" s="171">
        <v>0</v>
      </c>
      <c r="Q308" s="171">
        <f>ROUND(E308*P308,2)</f>
        <v>0</v>
      </c>
      <c r="R308" s="173"/>
      <c r="S308" s="173" t="s">
        <v>175</v>
      </c>
      <c r="T308" s="173" t="s">
        <v>176</v>
      </c>
      <c r="U308" s="173">
        <v>0</v>
      </c>
      <c r="V308" s="174">
        <f>ROUND(E308*U308,2)</f>
        <v>0</v>
      </c>
      <c r="W308" s="157"/>
      <c r="X308" s="157" t="s">
        <v>232</v>
      </c>
      <c r="Y308" s="157" t="s">
        <v>146</v>
      </c>
      <c r="Z308" s="147"/>
      <c r="AA308" s="147"/>
      <c r="AB308" s="147"/>
      <c r="AC308" s="147"/>
      <c r="AD308" s="147"/>
      <c r="AE308" s="147"/>
      <c r="AF308" s="147"/>
      <c r="AG308" s="147" t="s">
        <v>248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2" x14ac:dyDescent="0.2">
      <c r="A309" s="154"/>
      <c r="B309" s="155"/>
      <c r="C309" s="184" t="s">
        <v>477</v>
      </c>
      <c r="D309" s="158"/>
      <c r="E309" s="159">
        <v>689.72</v>
      </c>
      <c r="F309" s="157"/>
      <c r="G309" s="157"/>
      <c r="H309" s="157"/>
      <c r="I309" s="157"/>
      <c r="J309" s="157"/>
      <c r="K309" s="157"/>
      <c r="L309" s="157"/>
      <c r="M309" s="157"/>
      <c r="N309" s="156"/>
      <c r="O309" s="156"/>
      <c r="P309" s="156"/>
      <c r="Q309" s="156"/>
      <c r="R309" s="157"/>
      <c r="S309" s="157"/>
      <c r="T309" s="157"/>
      <c r="U309" s="157"/>
      <c r="V309" s="157"/>
      <c r="W309" s="157"/>
      <c r="X309" s="157"/>
      <c r="Y309" s="157"/>
      <c r="Z309" s="147"/>
      <c r="AA309" s="147"/>
      <c r="AB309" s="147"/>
      <c r="AC309" s="147"/>
      <c r="AD309" s="147"/>
      <c r="AE309" s="147"/>
      <c r="AF309" s="147"/>
      <c r="AG309" s="147" t="s">
        <v>149</v>
      </c>
      <c r="AH309" s="147">
        <v>0</v>
      </c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3" x14ac:dyDescent="0.2">
      <c r="A310" s="154"/>
      <c r="B310" s="155"/>
      <c r="C310" s="184" t="s">
        <v>158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7"/>
      <c r="AA310" s="147"/>
      <c r="AB310" s="147"/>
      <c r="AC310" s="147"/>
      <c r="AD310" s="147"/>
      <c r="AE310" s="147"/>
      <c r="AF310" s="147"/>
      <c r="AG310" s="147" t="s">
        <v>149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3" x14ac:dyDescent="0.2">
      <c r="A311" s="154"/>
      <c r="B311" s="155"/>
      <c r="C311" s="184" t="s">
        <v>478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57"/>
      <c r="Z311" s="147"/>
      <c r="AA311" s="147"/>
      <c r="AB311" s="147"/>
      <c r="AC311" s="147"/>
      <c r="AD311" s="147"/>
      <c r="AE311" s="147"/>
      <c r="AF311" s="147"/>
      <c r="AG311" s="147" t="s">
        <v>149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75">
        <v>93</v>
      </c>
      <c r="B312" s="176" t="s">
        <v>479</v>
      </c>
      <c r="C312" s="185" t="s">
        <v>480</v>
      </c>
      <c r="D312" s="177" t="s">
        <v>229</v>
      </c>
      <c r="E312" s="178">
        <v>0.59316000000000002</v>
      </c>
      <c r="F312" s="179"/>
      <c r="G312" s="180">
        <f>ROUND(E312*F312,2)</f>
        <v>0</v>
      </c>
      <c r="H312" s="179">
        <v>0</v>
      </c>
      <c r="I312" s="180">
        <f>ROUND(E312*H312,2)</f>
        <v>0</v>
      </c>
      <c r="J312" s="179">
        <v>886</v>
      </c>
      <c r="K312" s="180">
        <f>ROUND(E312*J312,2)</f>
        <v>525.54</v>
      </c>
      <c r="L312" s="180">
        <v>21</v>
      </c>
      <c r="M312" s="180">
        <f>G312*(1+L312/100)</f>
        <v>0</v>
      </c>
      <c r="N312" s="178">
        <v>0</v>
      </c>
      <c r="O312" s="178">
        <f>ROUND(E312*N312,2)</f>
        <v>0</v>
      </c>
      <c r="P312" s="178">
        <v>0</v>
      </c>
      <c r="Q312" s="178">
        <f>ROUND(E312*P312,2)</f>
        <v>0</v>
      </c>
      <c r="R312" s="180"/>
      <c r="S312" s="180" t="s">
        <v>144</v>
      </c>
      <c r="T312" s="180" t="s">
        <v>144</v>
      </c>
      <c r="U312" s="180">
        <v>1.5980000000000001</v>
      </c>
      <c r="V312" s="181">
        <f>ROUND(E312*U312,2)</f>
        <v>0.95</v>
      </c>
      <c r="W312" s="157"/>
      <c r="X312" s="157" t="s">
        <v>145</v>
      </c>
      <c r="Y312" s="157" t="s">
        <v>146</v>
      </c>
      <c r="Z312" s="147"/>
      <c r="AA312" s="147"/>
      <c r="AB312" s="147"/>
      <c r="AC312" s="147"/>
      <c r="AD312" s="147"/>
      <c r="AE312" s="147"/>
      <c r="AF312" s="147"/>
      <c r="AG312" s="147" t="s">
        <v>448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x14ac:dyDescent="0.2">
      <c r="A313" s="161" t="s">
        <v>139</v>
      </c>
      <c r="B313" s="162" t="s">
        <v>108</v>
      </c>
      <c r="C313" s="182" t="s">
        <v>109</v>
      </c>
      <c r="D313" s="163"/>
      <c r="E313" s="164"/>
      <c r="F313" s="165"/>
      <c r="G313" s="165">
        <f>SUMIF(AG314:AG319,"&lt;&gt;NOR",G314:G319)</f>
        <v>0</v>
      </c>
      <c r="H313" s="165"/>
      <c r="I313" s="165">
        <f>SUM(I314:I319)</f>
        <v>0</v>
      </c>
      <c r="J313" s="165"/>
      <c r="K313" s="165">
        <f>SUM(K314:K319)</f>
        <v>70770.040000000008</v>
      </c>
      <c r="L313" s="165"/>
      <c r="M313" s="165">
        <f>SUM(M314:M319)</f>
        <v>0</v>
      </c>
      <c r="N313" s="164"/>
      <c r="O313" s="164">
        <f>SUM(O314:O319)</f>
        <v>0</v>
      </c>
      <c r="P313" s="164"/>
      <c r="Q313" s="164">
        <f>SUM(Q314:Q319)</f>
        <v>0</v>
      </c>
      <c r="R313" s="165"/>
      <c r="S313" s="165"/>
      <c r="T313" s="165"/>
      <c r="U313" s="165"/>
      <c r="V313" s="166">
        <f>SUM(V314:V319)</f>
        <v>74.850000000000009</v>
      </c>
      <c r="W313" s="160"/>
      <c r="X313" s="160"/>
      <c r="Y313" s="160"/>
      <c r="AG313" t="s">
        <v>140</v>
      </c>
    </row>
    <row r="314" spans="1:60" outlineLevel="1" x14ac:dyDescent="0.2">
      <c r="A314" s="175">
        <v>94</v>
      </c>
      <c r="B314" s="176" t="s">
        <v>481</v>
      </c>
      <c r="C314" s="185" t="s">
        <v>482</v>
      </c>
      <c r="D314" s="177" t="s">
        <v>229</v>
      </c>
      <c r="E314" s="178">
        <v>48.509180000000001</v>
      </c>
      <c r="F314" s="179"/>
      <c r="G314" s="180">
        <f t="shared" ref="G314:G319" si="0">ROUND(E314*F314,2)</f>
        <v>0</v>
      </c>
      <c r="H314" s="179">
        <v>0</v>
      </c>
      <c r="I314" s="180">
        <f t="shared" ref="I314:I319" si="1">ROUND(E314*H314,2)</f>
        <v>0</v>
      </c>
      <c r="J314" s="179">
        <v>330.5</v>
      </c>
      <c r="K314" s="180">
        <f t="shared" ref="K314:K319" si="2">ROUND(E314*J314,2)</f>
        <v>16032.28</v>
      </c>
      <c r="L314" s="180">
        <v>21</v>
      </c>
      <c r="M314" s="180">
        <f t="shared" ref="M314:M319" si="3">G314*(1+L314/100)</f>
        <v>0</v>
      </c>
      <c r="N314" s="178">
        <v>0</v>
      </c>
      <c r="O314" s="178">
        <f t="shared" ref="O314:O319" si="4">ROUND(E314*N314,2)</f>
        <v>0</v>
      </c>
      <c r="P314" s="178">
        <v>0</v>
      </c>
      <c r="Q314" s="178">
        <f t="shared" ref="Q314:Q319" si="5">ROUND(E314*P314,2)</f>
        <v>0</v>
      </c>
      <c r="R314" s="180"/>
      <c r="S314" s="180" t="s">
        <v>144</v>
      </c>
      <c r="T314" s="180" t="s">
        <v>144</v>
      </c>
      <c r="U314" s="180">
        <v>0.49</v>
      </c>
      <c r="V314" s="181">
        <f t="shared" ref="V314:V319" si="6">ROUND(E314*U314,2)</f>
        <v>23.77</v>
      </c>
      <c r="W314" s="157"/>
      <c r="X314" s="157" t="s">
        <v>145</v>
      </c>
      <c r="Y314" s="157" t="s">
        <v>146</v>
      </c>
      <c r="Z314" s="147"/>
      <c r="AA314" s="147"/>
      <c r="AB314" s="147"/>
      <c r="AC314" s="147"/>
      <c r="AD314" s="147"/>
      <c r="AE314" s="147"/>
      <c r="AF314" s="147"/>
      <c r="AG314" s="147" t="s">
        <v>483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5">
        <v>95</v>
      </c>
      <c r="B315" s="176" t="s">
        <v>484</v>
      </c>
      <c r="C315" s="185" t="s">
        <v>485</v>
      </c>
      <c r="D315" s="177" t="s">
        <v>229</v>
      </c>
      <c r="E315" s="178">
        <v>485.09179999999998</v>
      </c>
      <c r="F315" s="179"/>
      <c r="G315" s="180">
        <f t="shared" si="0"/>
        <v>0</v>
      </c>
      <c r="H315" s="179">
        <v>0</v>
      </c>
      <c r="I315" s="180">
        <f t="shared" si="1"/>
        <v>0</v>
      </c>
      <c r="J315" s="179">
        <v>28.2</v>
      </c>
      <c r="K315" s="180">
        <f t="shared" si="2"/>
        <v>13679.59</v>
      </c>
      <c r="L315" s="180">
        <v>21</v>
      </c>
      <c r="M315" s="180">
        <f t="shared" si="3"/>
        <v>0</v>
      </c>
      <c r="N315" s="178">
        <v>0</v>
      </c>
      <c r="O315" s="178">
        <f t="shared" si="4"/>
        <v>0</v>
      </c>
      <c r="P315" s="178">
        <v>0</v>
      </c>
      <c r="Q315" s="178">
        <f t="shared" si="5"/>
        <v>0</v>
      </c>
      <c r="R315" s="180"/>
      <c r="S315" s="180" t="s">
        <v>144</v>
      </c>
      <c r="T315" s="180" t="s">
        <v>144</v>
      </c>
      <c r="U315" s="180">
        <v>0</v>
      </c>
      <c r="V315" s="181">
        <f t="shared" si="6"/>
        <v>0</v>
      </c>
      <c r="W315" s="157"/>
      <c r="X315" s="157" t="s">
        <v>145</v>
      </c>
      <c r="Y315" s="157" t="s">
        <v>146</v>
      </c>
      <c r="Z315" s="147"/>
      <c r="AA315" s="147"/>
      <c r="AB315" s="147"/>
      <c r="AC315" s="147"/>
      <c r="AD315" s="147"/>
      <c r="AE315" s="147"/>
      <c r="AF315" s="147"/>
      <c r="AG315" s="147" t="s">
        <v>483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5">
        <v>96</v>
      </c>
      <c r="B316" s="176" t="s">
        <v>486</v>
      </c>
      <c r="C316" s="185" t="s">
        <v>487</v>
      </c>
      <c r="D316" s="177" t="s">
        <v>229</v>
      </c>
      <c r="E316" s="178">
        <v>48.509180000000001</v>
      </c>
      <c r="F316" s="179"/>
      <c r="G316" s="180">
        <f t="shared" si="0"/>
        <v>0</v>
      </c>
      <c r="H316" s="179">
        <v>0</v>
      </c>
      <c r="I316" s="180">
        <f t="shared" si="1"/>
        <v>0</v>
      </c>
      <c r="J316" s="179">
        <v>479</v>
      </c>
      <c r="K316" s="180">
        <f t="shared" si="2"/>
        <v>23235.9</v>
      </c>
      <c r="L316" s="180">
        <v>21</v>
      </c>
      <c r="M316" s="180">
        <f t="shared" si="3"/>
        <v>0</v>
      </c>
      <c r="N316" s="178">
        <v>0</v>
      </c>
      <c r="O316" s="178">
        <f t="shared" si="4"/>
        <v>0</v>
      </c>
      <c r="P316" s="178">
        <v>0</v>
      </c>
      <c r="Q316" s="178">
        <f t="shared" si="5"/>
        <v>0</v>
      </c>
      <c r="R316" s="180"/>
      <c r="S316" s="180" t="s">
        <v>144</v>
      </c>
      <c r="T316" s="180" t="s">
        <v>144</v>
      </c>
      <c r="U316" s="180">
        <v>0.94199999999999995</v>
      </c>
      <c r="V316" s="181">
        <f t="shared" si="6"/>
        <v>45.7</v>
      </c>
      <c r="W316" s="157"/>
      <c r="X316" s="157" t="s">
        <v>145</v>
      </c>
      <c r="Y316" s="157" t="s">
        <v>146</v>
      </c>
      <c r="Z316" s="147"/>
      <c r="AA316" s="147"/>
      <c r="AB316" s="147"/>
      <c r="AC316" s="147"/>
      <c r="AD316" s="147"/>
      <c r="AE316" s="147"/>
      <c r="AF316" s="147"/>
      <c r="AG316" s="147" t="s">
        <v>483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75">
        <v>97</v>
      </c>
      <c r="B317" s="176" t="s">
        <v>488</v>
      </c>
      <c r="C317" s="185" t="s">
        <v>489</v>
      </c>
      <c r="D317" s="177" t="s">
        <v>229</v>
      </c>
      <c r="E317" s="178">
        <v>48.509180000000001</v>
      </c>
      <c r="F317" s="179"/>
      <c r="G317" s="180">
        <f t="shared" si="0"/>
        <v>0</v>
      </c>
      <c r="H317" s="179">
        <v>0</v>
      </c>
      <c r="I317" s="180">
        <f t="shared" si="1"/>
        <v>0</v>
      </c>
      <c r="J317" s="179">
        <v>53.4</v>
      </c>
      <c r="K317" s="180">
        <f t="shared" si="2"/>
        <v>2590.39</v>
      </c>
      <c r="L317" s="180">
        <v>21</v>
      </c>
      <c r="M317" s="180">
        <f t="shared" si="3"/>
        <v>0</v>
      </c>
      <c r="N317" s="178">
        <v>0</v>
      </c>
      <c r="O317" s="178">
        <f t="shared" si="4"/>
        <v>0</v>
      </c>
      <c r="P317" s="178">
        <v>0</v>
      </c>
      <c r="Q317" s="178">
        <f t="shared" si="5"/>
        <v>0</v>
      </c>
      <c r="R317" s="180"/>
      <c r="S317" s="180" t="s">
        <v>144</v>
      </c>
      <c r="T317" s="180" t="s">
        <v>144</v>
      </c>
      <c r="U317" s="180">
        <v>0.105</v>
      </c>
      <c r="V317" s="181">
        <f t="shared" si="6"/>
        <v>5.09</v>
      </c>
      <c r="W317" s="157"/>
      <c r="X317" s="157" t="s">
        <v>145</v>
      </c>
      <c r="Y317" s="157" t="s">
        <v>146</v>
      </c>
      <c r="Z317" s="147"/>
      <c r="AA317" s="147"/>
      <c r="AB317" s="147"/>
      <c r="AC317" s="147"/>
      <c r="AD317" s="147"/>
      <c r="AE317" s="147"/>
      <c r="AF317" s="147"/>
      <c r="AG317" s="147" t="s">
        <v>483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75">
        <v>98</v>
      </c>
      <c r="B318" s="176" t="s">
        <v>490</v>
      </c>
      <c r="C318" s="185" t="s">
        <v>491</v>
      </c>
      <c r="D318" s="177" t="s">
        <v>229</v>
      </c>
      <c r="E318" s="178">
        <v>48.509180000000001</v>
      </c>
      <c r="F318" s="179"/>
      <c r="G318" s="180">
        <f t="shared" si="0"/>
        <v>0</v>
      </c>
      <c r="H318" s="179">
        <v>0</v>
      </c>
      <c r="I318" s="180">
        <f t="shared" si="1"/>
        <v>0</v>
      </c>
      <c r="J318" s="179">
        <v>14</v>
      </c>
      <c r="K318" s="180">
        <f t="shared" si="2"/>
        <v>679.13</v>
      </c>
      <c r="L318" s="180">
        <v>21</v>
      </c>
      <c r="M318" s="180">
        <f t="shared" si="3"/>
        <v>0</v>
      </c>
      <c r="N318" s="178">
        <v>0</v>
      </c>
      <c r="O318" s="178">
        <f t="shared" si="4"/>
        <v>0</v>
      </c>
      <c r="P318" s="178">
        <v>0</v>
      </c>
      <c r="Q318" s="178">
        <f t="shared" si="5"/>
        <v>0</v>
      </c>
      <c r="R318" s="180"/>
      <c r="S318" s="180" t="s">
        <v>144</v>
      </c>
      <c r="T318" s="180" t="s">
        <v>144</v>
      </c>
      <c r="U318" s="180">
        <v>6.0000000000000001E-3</v>
      </c>
      <c r="V318" s="181">
        <f t="shared" si="6"/>
        <v>0.28999999999999998</v>
      </c>
      <c r="W318" s="157"/>
      <c r="X318" s="157" t="s">
        <v>145</v>
      </c>
      <c r="Y318" s="157" t="s">
        <v>146</v>
      </c>
      <c r="Z318" s="147"/>
      <c r="AA318" s="147"/>
      <c r="AB318" s="147"/>
      <c r="AC318" s="147"/>
      <c r="AD318" s="147"/>
      <c r="AE318" s="147"/>
      <c r="AF318" s="147"/>
      <c r="AG318" s="147" t="s">
        <v>483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5">
        <v>99</v>
      </c>
      <c r="B319" s="176" t="s">
        <v>492</v>
      </c>
      <c r="C319" s="185" t="s">
        <v>493</v>
      </c>
      <c r="D319" s="177" t="s">
        <v>229</v>
      </c>
      <c r="E319" s="178">
        <v>48.509180000000001</v>
      </c>
      <c r="F319" s="179"/>
      <c r="G319" s="180">
        <f t="shared" si="0"/>
        <v>0</v>
      </c>
      <c r="H319" s="179">
        <v>0</v>
      </c>
      <c r="I319" s="180">
        <f t="shared" si="1"/>
        <v>0</v>
      </c>
      <c r="J319" s="179">
        <v>300</v>
      </c>
      <c r="K319" s="180">
        <f t="shared" si="2"/>
        <v>14552.75</v>
      </c>
      <c r="L319" s="180">
        <v>21</v>
      </c>
      <c r="M319" s="180">
        <f t="shared" si="3"/>
        <v>0</v>
      </c>
      <c r="N319" s="178">
        <v>0</v>
      </c>
      <c r="O319" s="178">
        <f t="shared" si="4"/>
        <v>0</v>
      </c>
      <c r="P319" s="178">
        <v>0</v>
      </c>
      <c r="Q319" s="178">
        <f t="shared" si="5"/>
        <v>0</v>
      </c>
      <c r="R319" s="180"/>
      <c r="S319" s="180" t="s">
        <v>494</v>
      </c>
      <c r="T319" s="180" t="s">
        <v>494</v>
      </c>
      <c r="U319" s="180">
        <v>0</v>
      </c>
      <c r="V319" s="181">
        <f t="shared" si="6"/>
        <v>0</v>
      </c>
      <c r="W319" s="157"/>
      <c r="X319" s="157" t="s">
        <v>145</v>
      </c>
      <c r="Y319" s="157" t="s">
        <v>146</v>
      </c>
      <c r="Z319" s="147"/>
      <c r="AA319" s="147"/>
      <c r="AB319" s="147"/>
      <c r="AC319" s="147"/>
      <c r="AD319" s="147"/>
      <c r="AE319" s="147"/>
      <c r="AF319" s="147"/>
      <c r="AG319" s="147" t="s">
        <v>483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x14ac:dyDescent="0.2">
      <c r="A320" s="161" t="s">
        <v>139</v>
      </c>
      <c r="B320" s="162" t="s">
        <v>111</v>
      </c>
      <c r="C320" s="182" t="s">
        <v>29</v>
      </c>
      <c r="D320" s="163"/>
      <c r="E320" s="164"/>
      <c r="F320" s="165"/>
      <c r="G320" s="165">
        <f>SUMIF(AG321:AG328,"&lt;&gt;NOR",G321:G328)</f>
        <v>0</v>
      </c>
      <c r="H320" s="165"/>
      <c r="I320" s="165">
        <f>SUM(I321:I328)</f>
        <v>0</v>
      </c>
      <c r="J320" s="165"/>
      <c r="K320" s="165">
        <f>SUM(K321:K328)</f>
        <v>54529</v>
      </c>
      <c r="L320" s="165"/>
      <c r="M320" s="165">
        <f>SUM(M321:M328)</f>
        <v>0</v>
      </c>
      <c r="N320" s="164"/>
      <c r="O320" s="164">
        <f>SUM(O321:O328)</f>
        <v>0</v>
      </c>
      <c r="P320" s="164"/>
      <c r="Q320" s="164">
        <f>SUM(Q321:Q328)</f>
        <v>0</v>
      </c>
      <c r="R320" s="165"/>
      <c r="S320" s="165"/>
      <c r="T320" s="165"/>
      <c r="U320" s="165"/>
      <c r="V320" s="166">
        <f>SUM(V321:V328)</f>
        <v>0</v>
      </c>
      <c r="W320" s="160"/>
      <c r="X320" s="160"/>
      <c r="Y320" s="160"/>
      <c r="AG320" t="s">
        <v>140</v>
      </c>
    </row>
    <row r="321" spans="1:60" outlineLevel="1" x14ac:dyDescent="0.2">
      <c r="A321" s="175">
        <v>100</v>
      </c>
      <c r="B321" s="176" t="s">
        <v>495</v>
      </c>
      <c r="C321" s="185" t="s">
        <v>496</v>
      </c>
      <c r="D321" s="177" t="s">
        <v>497</v>
      </c>
      <c r="E321" s="178">
        <v>1</v>
      </c>
      <c r="F321" s="179">
        <v>0</v>
      </c>
      <c r="G321" s="180">
        <f t="shared" ref="G321:G328" si="7">ROUND(E321*F321,2)</f>
        <v>0</v>
      </c>
      <c r="H321" s="179">
        <v>0</v>
      </c>
      <c r="I321" s="180">
        <f t="shared" ref="I321:I328" si="8">ROUND(E321*H321,2)</f>
        <v>0</v>
      </c>
      <c r="J321" s="179">
        <v>0</v>
      </c>
      <c r="K321" s="180">
        <f t="shared" ref="K321:K328" si="9">ROUND(E321*J321,2)</f>
        <v>0</v>
      </c>
      <c r="L321" s="180">
        <v>21</v>
      </c>
      <c r="M321" s="180">
        <f t="shared" ref="M321:M328" si="10">G321*(1+L321/100)</f>
        <v>0</v>
      </c>
      <c r="N321" s="178">
        <v>0</v>
      </c>
      <c r="O321" s="178">
        <f t="shared" ref="O321:O328" si="11">ROUND(E321*N321,2)</f>
        <v>0</v>
      </c>
      <c r="P321" s="178">
        <v>0</v>
      </c>
      <c r="Q321" s="178">
        <f t="shared" ref="Q321:Q328" si="12">ROUND(E321*P321,2)</f>
        <v>0</v>
      </c>
      <c r="R321" s="180"/>
      <c r="S321" s="180" t="s">
        <v>175</v>
      </c>
      <c r="T321" s="180" t="s">
        <v>176</v>
      </c>
      <c r="U321" s="180">
        <v>0</v>
      </c>
      <c r="V321" s="181">
        <f t="shared" ref="V321:V328" si="13">ROUND(E321*U321,2)</f>
        <v>0</v>
      </c>
      <c r="W321" s="157"/>
      <c r="X321" s="157" t="s">
        <v>498</v>
      </c>
      <c r="Y321" s="157" t="s">
        <v>146</v>
      </c>
      <c r="Z321" s="147"/>
      <c r="AA321" s="147"/>
      <c r="AB321" s="147"/>
      <c r="AC321" s="147"/>
      <c r="AD321" s="147"/>
      <c r="AE321" s="147"/>
      <c r="AF321" s="147"/>
      <c r="AG321" s="147" t="s">
        <v>499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75">
        <v>101</v>
      </c>
      <c r="B322" s="176" t="s">
        <v>500</v>
      </c>
      <c r="C322" s="185" t="s">
        <v>501</v>
      </c>
      <c r="D322" s="177" t="s">
        <v>497</v>
      </c>
      <c r="E322" s="178">
        <v>1</v>
      </c>
      <c r="F322" s="179">
        <v>0</v>
      </c>
      <c r="G322" s="180">
        <f t="shared" si="7"/>
        <v>0</v>
      </c>
      <c r="H322" s="179">
        <v>0</v>
      </c>
      <c r="I322" s="180">
        <f t="shared" si="8"/>
        <v>0</v>
      </c>
      <c r="J322" s="179">
        <v>0</v>
      </c>
      <c r="K322" s="180">
        <f t="shared" si="9"/>
        <v>0</v>
      </c>
      <c r="L322" s="180">
        <v>21</v>
      </c>
      <c r="M322" s="180">
        <f t="shared" si="10"/>
        <v>0</v>
      </c>
      <c r="N322" s="178">
        <v>0</v>
      </c>
      <c r="O322" s="178">
        <f t="shared" si="11"/>
        <v>0</v>
      </c>
      <c r="P322" s="178">
        <v>0</v>
      </c>
      <c r="Q322" s="178">
        <f t="shared" si="12"/>
        <v>0</v>
      </c>
      <c r="R322" s="180"/>
      <c r="S322" s="180" t="s">
        <v>175</v>
      </c>
      <c r="T322" s="180" t="s">
        <v>176</v>
      </c>
      <c r="U322" s="180">
        <v>0</v>
      </c>
      <c r="V322" s="181">
        <f t="shared" si="13"/>
        <v>0</v>
      </c>
      <c r="W322" s="157"/>
      <c r="X322" s="157" t="s">
        <v>498</v>
      </c>
      <c r="Y322" s="157" t="s">
        <v>146</v>
      </c>
      <c r="Z322" s="147"/>
      <c r="AA322" s="147"/>
      <c r="AB322" s="147"/>
      <c r="AC322" s="147"/>
      <c r="AD322" s="147"/>
      <c r="AE322" s="147"/>
      <c r="AF322" s="147"/>
      <c r="AG322" s="147" t="s">
        <v>499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75">
        <v>102</v>
      </c>
      <c r="B323" s="176" t="s">
        <v>502</v>
      </c>
      <c r="C323" s="185" t="s">
        <v>503</v>
      </c>
      <c r="D323" s="177" t="s">
        <v>497</v>
      </c>
      <c r="E323" s="178">
        <v>1</v>
      </c>
      <c r="F323" s="179">
        <v>0</v>
      </c>
      <c r="G323" s="180">
        <f t="shared" si="7"/>
        <v>0</v>
      </c>
      <c r="H323" s="179">
        <v>0</v>
      </c>
      <c r="I323" s="180">
        <f t="shared" si="8"/>
        <v>0</v>
      </c>
      <c r="J323" s="179">
        <v>0</v>
      </c>
      <c r="K323" s="180">
        <f t="shared" si="9"/>
        <v>0</v>
      </c>
      <c r="L323" s="180">
        <v>21</v>
      </c>
      <c r="M323" s="180">
        <f t="shared" si="10"/>
        <v>0</v>
      </c>
      <c r="N323" s="178">
        <v>0</v>
      </c>
      <c r="O323" s="178">
        <f t="shared" si="11"/>
        <v>0</v>
      </c>
      <c r="P323" s="178">
        <v>0</v>
      </c>
      <c r="Q323" s="178">
        <f t="shared" si="12"/>
        <v>0</v>
      </c>
      <c r="R323" s="180"/>
      <c r="S323" s="180" t="s">
        <v>175</v>
      </c>
      <c r="T323" s="180" t="s">
        <v>176</v>
      </c>
      <c r="U323" s="180">
        <v>0</v>
      </c>
      <c r="V323" s="181">
        <f t="shared" si="13"/>
        <v>0</v>
      </c>
      <c r="W323" s="157"/>
      <c r="X323" s="157" t="s">
        <v>498</v>
      </c>
      <c r="Y323" s="157" t="s">
        <v>146</v>
      </c>
      <c r="Z323" s="147"/>
      <c r="AA323" s="147"/>
      <c r="AB323" s="147"/>
      <c r="AC323" s="147"/>
      <c r="AD323" s="147"/>
      <c r="AE323" s="147"/>
      <c r="AF323" s="147"/>
      <c r="AG323" s="147" t="s">
        <v>499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75">
        <v>103</v>
      </c>
      <c r="B324" s="176" t="s">
        <v>504</v>
      </c>
      <c r="C324" s="185" t="s">
        <v>505</v>
      </c>
      <c r="D324" s="177" t="s">
        <v>497</v>
      </c>
      <c r="E324" s="178">
        <v>1</v>
      </c>
      <c r="F324" s="179">
        <v>0</v>
      </c>
      <c r="G324" s="180">
        <f t="shared" si="7"/>
        <v>0</v>
      </c>
      <c r="H324" s="179">
        <v>0</v>
      </c>
      <c r="I324" s="180">
        <f t="shared" si="8"/>
        <v>0</v>
      </c>
      <c r="J324" s="179">
        <v>0</v>
      </c>
      <c r="K324" s="180">
        <f t="shared" si="9"/>
        <v>0</v>
      </c>
      <c r="L324" s="180">
        <v>21</v>
      </c>
      <c r="M324" s="180">
        <f t="shared" si="10"/>
        <v>0</v>
      </c>
      <c r="N324" s="178">
        <v>0</v>
      </c>
      <c r="O324" s="178">
        <f t="shared" si="11"/>
        <v>0</v>
      </c>
      <c r="P324" s="178">
        <v>0</v>
      </c>
      <c r="Q324" s="178">
        <f t="shared" si="12"/>
        <v>0</v>
      </c>
      <c r="R324" s="180"/>
      <c r="S324" s="180" t="s">
        <v>175</v>
      </c>
      <c r="T324" s="180" t="s">
        <v>176</v>
      </c>
      <c r="U324" s="180">
        <v>0</v>
      </c>
      <c r="V324" s="181">
        <f t="shared" si="13"/>
        <v>0</v>
      </c>
      <c r="W324" s="157"/>
      <c r="X324" s="157" t="s">
        <v>498</v>
      </c>
      <c r="Y324" s="157" t="s">
        <v>146</v>
      </c>
      <c r="Z324" s="147"/>
      <c r="AA324" s="147"/>
      <c r="AB324" s="147"/>
      <c r="AC324" s="147"/>
      <c r="AD324" s="147"/>
      <c r="AE324" s="147"/>
      <c r="AF324" s="147"/>
      <c r="AG324" s="147" t="s">
        <v>499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75">
        <v>104</v>
      </c>
      <c r="B325" s="176" t="s">
        <v>506</v>
      </c>
      <c r="C325" s="185" t="s">
        <v>507</v>
      </c>
      <c r="D325" s="177" t="s">
        <v>497</v>
      </c>
      <c r="E325" s="178">
        <v>1</v>
      </c>
      <c r="F325" s="179"/>
      <c r="G325" s="180">
        <f t="shared" si="7"/>
        <v>0</v>
      </c>
      <c r="H325" s="179">
        <v>0</v>
      </c>
      <c r="I325" s="180">
        <f t="shared" si="8"/>
        <v>0</v>
      </c>
      <c r="J325" s="179">
        <v>54529</v>
      </c>
      <c r="K325" s="180">
        <f t="shared" si="9"/>
        <v>54529</v>
      </c>
      <c r="L325" s="180">
        <v>21</v>
      </c>
      <c r="M325" s="180">
        <f t="shared" si="10"/>
        <v>0</v>
      </c>
      <c r="N325" s="178">
        <v>0</v>
      </c>
      <c r="O325" s="178">
        <f t="shared" si="11"/>
        <v>0</v>
      </c>
      <c r="P325" s="178">
        <v>0</v>
      </c>
      <c r="Q325" s="178">
        <f t="shared" si="12"/>
        <v>0</v>
      </c>
      <c r="R325" s="180"/>
      <c r="S325" s="180" t="s">
        <v>144</v>
      </c>
      <c r="T325" s="180" t="s">
        <v>176</v>
      </c>
      <c r="U325" s="180">
        <v>0</v>
      </c>
      <c r="V325" s="181">
        <f t="shared" si="13"/>
        <v>0</v>
      </c>
      <c r="W325" s="157"/>
      <c r="X325" s="157" t="s">
        <v>498</v>
      </c>
      <c r="Y325" s="157" t="s">
        <v>146</v>
      </c>
      <c r="Z325" s="147"/>
      <c r="AA325" s="147"/>
      <c r="AB325" s="147"/>
      <c r="AC325" s="147"/>
      <c r="AD325" s="147"/>
      <c r="AE325" s="147"/>
      <c r="AF325" s="147"/>
      <c r="AG325" s="147" t="s">
        <v>508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75">
        <v>105</v>
      </c>
      <c r="B326" s="176" t="s">
        <v>509</v>
      </c>
      <c r="C326" s="185" t="s">
        <v>510</v>
      </c>
      <c r="D326" s="177" t="s">
        <v>497</v>
      </c>
      <c r="E326" s="178">
        <v>1</v>
      </c>
      <c r="F326" s="179">
        <v>0</v>
      </c>
      <c r="G326" s="180">
        <f t="shared" si="7"/>
        <v>0</v>
      </c>
      <c r="H326" s="179">
        <v>0</v>
      </c>
      <c r="I326" s="180">
        <f t="shared" si="8"/>
        <v>0</v>
      </c>
      <c r="J326" s="179">
        <v>0</v>
      </c>
      <c r="K326" s="180">
        <f t="shared" si="9"/>
        <v>0</v>
      </c>
      <c r="L326" s="180">
        <v>21</v>
      </c>
      <c r="M326" s="180">
        <f t="shared" si="10"/>
        <v>0</v>
      </c>
      <c r="N326" s="178">
        <v>0</v>
      </c>
      <c r="O326" s="178">
        <f t="shared" si="11"/>
        <v>0</v>
      </c>
      <c r="P326" s="178">
        <v>0</v>
      </c>
      <c r="Q326" s="178">
        <f t="shared" si="12"/>
        <v>0</v>
      </c>
      <c r="R326" s="180"/>
      <c r="S326" s="180" t="s">
        <v>175</v>
      </c>
      <c r="T326" s="180" t="s">
        <v>176</v>
      </c>
      <c r="U326" s="180">
        <v>0</v>
      </c>
      <c r="V326" s="181">
        <f t="shared" si="13"/>
        <v>0</v>
      </c>
      <c r="W326" s="157"/>
      <c r="X326" s="157" t="s">
        <v>498</v>
      </c>
      <c r="Y326" s="157" t="s">
        <v>146</v>
      </c>
      <c r="Z326" s="147"/>
      <c r="AA326" s="147"/>
      <c r="AB326" s="147"/>
      <c r="AC326" s="147"/>
      <c r="AD326" s="147"/>
      <c r="AE326" s="147"/>
      <c r="AF326" s="147"/>
      <c r="AG326" s="147" t="s">
        <v>499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75">
        <v>106</v>
      </c>
      <c r="B327" s="176" t="s">
        <v>511</v>
      </c>
      <c r="C327" s="185" t="s">
        <v>512</v>
      </c>
      <c r="D327" s="177" t="s">
        <v>497</v>
      </c>
      <c r="E327" s="178">
        <v>1</v>
      </c>
      <c r="F327" s="179">
        <v>0</v>
      </c>
      <c r="G327" s="180">
        <f t="shared" si="7"/>
        <v>0</v>
      </c>
      <c r="H327" s="179">
        <v>0</v>
      </c>
      <c r="I327" s="180">
        <f t="shared" si="8"/>
        <v>0</v>
      </c>
      <c r="J327" s="179">
        <v>0</v>
      </c>
      <c r="K327" s="180">
        <f t="shared" si="9"/>
        <v>0</v>
      </c>
      <c r="L327" s="180">
        <v>21</v>
      </c>
      <c r="M327" s="180">
        <f t="shared" si="10"/>
        <v>0</v>
      </c>
      <c r="N327" s="178">
        <v>0</v>
      </c>
      <c r="O327" s="178">
        <f t="shared" si="11"/>
        <v>0</v>
      </c>
      <c r="P327" s="178">
        <v>0</v>
      </c>
      <c r="Q327" s="178">
        <f t="shared" si="12"/>
        <v>0</v>
      </c>
      <c r="R327" s="180"/>
      <c r="S327" s="180" t="s">
        <v>175</v>
      </c>
      <c r="T327" s="180" t="s">
        <v>176</v>
      </c>
      <c r="U327" s="180">
        <v>0</v>
      </c>
      <c r="V327" s="181">
        <f t="shared" si="13"/>
        <v>0</v>
      </c>
      <c r="W327" s="157"/>
      <c r="X327" s="157" t="s">
        <v>498</v>
      </c>
      <c r="Y327" s="157" t="s">
        <v>146</v>
      </c>
      <c r="Z327" s="147"/>
      <c r="AA327" s="147"/>
      <c r="AB327" s="147"/>
      <c r="AC327" s="147"/>
      <c r="AD327" s="147"/>
      <c r="AE327" s="147"/>
      <c r="AF327" s="147"/>
      <c r="AG327" s="147" t="s">
        <v>499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68">
        <v>107</v>
      </c>
      <c r="B328" s="169" t="s">
        <v>513</v>
      </c>
      <c r="C328" s="183" t="s">
        <v>514</v>
      </c>
      <c r="D328" s="170" t="s">
        <v>497</v>
      </c>
      <c r="E328" s="171">
        <v>1</v>
      </c>
      <c r="F328" s="172">
        <v>0</v>
      </c>
      <c r="G328" s="173">
        <f t="shared" si="7"/>
        <v>0</v>
      </c>
      <c r="H328" s="172">
        <v>0</v>
      </c>
      <c r="I328" s="173">
        <f t="shared" si="8"/>
        <v>0</v>
      </c>
      <c r="J328" s="172">
        <v>0</v>
      </c>
      <c r="K328" s="173">
        <f t="shared" si="9"/>
        <v>0</v>
      </c>
      <c r="L328" s="173">
        <v>21</v>
      </c>
      <c r="M328" s="173">
        <f t="shared" si="10"/>
        <v>0</v>
      </c>
      <c r="N328" s="171">
        <v>0</v>
      </c>
      <c r="O328" s="171">
        <f t="shared" si="11"/>
        <v>0</v>
      </c>
      <c r="P328" s="171">
        <v>0</v>
      </c>
      <c r="Q328" s="171">
        <f t="shared" si="12"/>
        <v>0</v>
      </c>
      <c r="R328" s="173"/>
      <c r="S328" s="173" t="s">
        <v>175</v>
      </c>
      <c r="T328" s="173" t="s">
        <v>176</v>
      </c>
      <c r="U328" s="173">
        <v>0</v>
      </c>
      <c r="V328" s="174">
        <f t="shared" si="13"/>
        <v>0</v>
      </c>
      <c r="W328" s="157"/>
      <c r="X328" s="157" t="s">
        <v>498</v>
      </c>
      <c r="Y328" s="157" t="s">
        <v>146</v>
      </c>
      <c r="Z328" s="147"/>
      <c r="AA328" s="147"/>
      <c r="AB328" s="147"/>
      <c r="AC328" s="147"/>
      <c r="AD328" s="147"/>
      <c r="AE328" s="147"/>
      <c r="AF328" s="147"/>
      <c r="AG328" s="147" t="s">
        <v>499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x14ac:dyDescent="0.2">
      <c r="A329" s="3"/>
      <c r="B329" s="4"/>
      <c r="C329" s="186"/>
      <c r="D329" s="6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AE329">
        <v>12</v>
      </c>
      <c r="AF329">
        <v>21</v>
      </c>
      <c r="AG329" t="s">
        <v>125</v>
      </c>
    </row>
    <row r="330" spans="1:60" x14ac:dyDescent="0.2">
      <c r="A330" s="150"/>
      <c r="B330" s="151" t="s">
        <v>31</v>
      </c>
      <c r="C330" s="187"/>
      <c r="D330" s="152"/>
      <c r="E330" s="153"/>
      <c r="F330" s="153"/>
      <c r="G330" s="167">
        <f>G8+G15+G41+G50+G58+G80+G95+G108+G120+G145+G172+G178+G193+G221+G235+G240+G244+G249+G265+G274+G286+G288+G299+G305+G313+G320</f>
        <v>0</v>
      </c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AE330">
        <f>SUMIF(L7:L328,AE329,G7:G328)</f>
        <v>0</v>
      </c>
      <c r="AF330">
        <f>SUMIF(L7:L328,AF329,G7:G328)</f>
        <v>0</v>
      </c>
      <c r="AG330" t="s">
        <v>515</v>
      </c>
    </row>
    <row r="331" spans="1:60" x14ac:dyDescent="0.2">
      <c r="A331" s="3"/>
      <c r="B331" s="4"/>
      <c r="C331" s="186"/>
      <c r="D331" s="6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</row>
    <row r="332" spans="1:60" x14ac:dyDescent="0.2">
      <c r="A332" s="3"/>
      <c r="B332" s="4"/>
      <c r="C332" s="186"/>
      <c r="D332" s="6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</row>
    <row r="333" spans="1:60" x14ac:dyDescent="0.2">
      <c r="A333" s="250" t="s">
        <v>516</v>
      </c>
      <c r="B333" s="250"/>
      <c r="C333" s="251"/>
      <c r="D333" s="6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</row>
    <row r="334" spans="1:60" x14ac:dyDescent="0.2">
      <c r="A334" s="252"/>
      <c r="B334" s="253"/>
      <c r="C334" s="254"/>
      <c r="D334" s="253"/>
      <c r="E334" s="253"/>
      <c r="F334" s="253"/>
      <c r="G334" s="255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AG334" t="s">
        <v>517</v>
      </c>
    </row>
    <row r="335" spans="1:60" x14ac:dyDescent="0.2">
      <c r="A335" s="256"/>
      <c r="B335" s="257"/>
      <c r="C335" s="258"/>
      <c r="D335" s="257"/>
      <c r="E335" s="257"/>
      <c r="F335" s="257"/>
      <c r="G335" s="259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</row>
    <row r="336" spans="1:60" x14ac:dyDescent="0.2">
      <c r="A336" s="256"/>
      <c r="B336" s="257"/>
      <c r="C336" s="258"/>
      <c r="D336" s="257"/>
      <c r="E336" s="257"/>
      <c r="F336" s="257"/>
      <c r="G336" s="259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</row>
    <row r="337" spans="1:33" x14ac:dyDescent="0.2">
      <c r="A337" s="256"/>
      <c r="B337" s="257"/>
      <c r="C337" s="258"/>
      <c r="D337" s="257"/>
      <c r="E337" s="257"/>
      <c r="F337" s="257"/>
      <c r="G337" s="259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</row>
    <row r="338" spans="1:33" x14ac:dyDescent="0.2">
      <c r="A338" s="260"/>
      <c r="B338" s="261"/>
      <c r="C338" s="262"/>
      <c r="D338" s="261"/>
      <c r="E338" s="261"/>
      <c r="F338" s="261"/>
      <c r="G338" s="26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</row>
    <row r="339" spans="1:33" x14ac:dyDescent="0.2">
      <c r="A339" s="3"/>
      <c r="B339" s="4"/>
      <c r="C339" s="186"/>
      <c r="D339" s="6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</row>
    <row r="340" spans="1:33" x14ac:dyDescent="0.2">
      <c r="C340" s="188"/>
      <c r="D340" s="10"/>
      <c r="AG340" t="s">
        <v>518</v>
      </c>
    </row>
    <row r="341" spans="1:33" x14ac:dyDescent="0.2">
      <c r="D341" s="10"/>
    </row>
    <row r="342" spans="1:33" x14ac:dyDescent="0.2">
      <c r="D342" s="10"/>
    </row>
    <row r="343" spans="1:33" x14ac:dyDescent="0.2">
      <c r="D343" s="10"/>
    </row>
    <row r="344" spans="1:33" x14ac:dyDescent="0.2">
      <c r="D344" s="10"/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4:G4"/>
    <mergeCell ref="A333:C333"/>
    <mergeCell ref="A334:G338"/>
    <mergeCell ref="C2:H2"/>
    <mergeCell ref="C3:H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20250611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20250611 Pol'!Názvy_tisku</vt:lpstr>
      <vt:lpstr>oadresa</vt:lpstr>
      <vt:lpstr>Stavba!Objednatel</vt:lpstr>
      <vt:lpstr>Stavba!Objekt</vt:lpstr>
      <vt:lpstr>'01 20250611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Michal Štancl</cp:lastModifiedBy>
  <cp:lastPrinted>2019-03-19T12:27:02Z</cp:lastPrinted>
  <dcterms:created xsi:type="dcterms:W3CDTF">2009-04-08T07:15:50Z</dcterms:created>
  <dcterms:modified xsi:type="dcterms:W3CDTF">2025-06-18T13:48:21Z</dcterms:modified>
</cp:coreProperties>
</file>